
<file path=[Content_Types].xml><?xml version="1.0" encoding="utf-8"?>
<Types xmlns="http://schemas.openxmlformats.org/package/2006/content-types">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69.xml" ContentType="application/vnd.openxmlformats-officedocument.drawingml.chart+xml"/>
  <Override PartName="/xl/charts/chart78.xml" ContentType="application/vnd.openxmlformats-officedocument.drawingml.chart+xml"/>
  <Default Extension="rels" ContentType="application/vnd.openxmlformats-package.relationships+xml"/>
  <Default Extension="xml" ContentType="application/xml"/>
  <Override PartName="/xl/worksheets/sheet5.xml" ContentType="application/vnd.openxmlformats-officedocument.spreadsheetml.worksheet+xml"/>
  <Override PartName="/xl/charts/chart29.xml" ContentType="application/vnd.openxmlformats-officedocument.drawingml.chart+xml"/>
  <Override PartName="/xl/drawings/drawing2.xml" ContentType="application/vnd.openxmlformats-officedocument.drawing+xml"/>
  <Override PartName="/xl/charts/chart49.xml" ContentType="application/vnd.openxmlformats-officedocument.drawingml.chart+xml"/>
  <Override PartName="/xl/charts/chart58.xml" ContentType="application/vnd.openxmlformats-officedocument.drawingml.chart+xml"/>
  <Override PartName="/xl/charts/chart67.xml" ContentType="application/vnd.openxmlformats-officedocument.drawingml.chart+xml"/>
  <Override PartName="/xl/charts/chart76.xml" ContentType="application/vnd.openxmlformats-officedocument.drawingml.chart+xml"/>
  <Override PartName="/xl/charts/chart87.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charts/chart47.xml" ContentType="application/vnd.openxmlformats-officedocument.drawingml.chart+xml"/>
  <Override PartName="/xl/charts/chart56.xml" ContentType="application/vnd.openxmlformats-officedocument.drawingml.chart+xml"/>
  <Override PartName="/xl/charts/chart65.xml" ContentType="application/vnd.openxmlformats-officedocument.drawingml.chart+xml"/>
  <Override PartName="/xl/charts/chart74.xml" ContentType="application/vnd.openxmlformats-officedocument.drawingml.chart+xml"/>
  <Override PartName="/xl/charts/chart83.xml" ContentType="application/vnd.openxmlformats-officedocument.drawingml.chart+xml"/>
  <Override PartName="/xl/charts/chart85.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25.xml" ContentType="application/vnd.openxmlformats-officedocument.drawingml.chart+xml"/>
  <Override PartName="/xl/charts/chart34.xml" ContentType="application/vnd.openxmlformats-officedocument.drawingml.chart+xml"/>
  <Override PartName="/xl/charts/chart45.xml" ContentType="application/vnd.openxmlformats-officedocument.drawingml.chart+xml"/>
  <Override PartName="/xl/charts/chart54.xml" ContentType="application/vnd.openxmlformats-officedocument.drawingml.chart+xml"/>
  <Override PartName="/xl/charts/chart63.xml" ContentType="application/vnd.openxmlformats-officedocument.drawingml.chart+xml"/>
  <Override PartName="/xl/charts/chart72.xml" ContentType="application/vnd.openxmlformats-officedocument.drawingml.chart+xml"/>
  <Override PartName="/xl/charts/chart81.xml" ContentType="application/vnd.openxmlformats-officedocument.drawingml.char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52.xml" ContentType="application/vnd.openxmlformats-officedocument.drawingml.chart+xml"/>
  <Override PartName="/xl/charts/chart61.xml" ContentType="application/vnd.openxmlformats-officedocument.drawingml.chart+xml"/>
  <Override PartName="/xl/charts/chart70.xml" ContentType="application/vnd.openxmlformats-officedocument.drawingml.char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charts/chart50.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Override PartName="/xl/charts/chart3.xml" ContentType="application/vnd.openxmlformats-officedocument.drawingml.chart+xml"/>
  <Override PartName="/xl/charts/chart59.xml" ContentType="application/vnd.openxmlformats-officedocument.drawingml.chart+xml"/>
  <Override PartName="/xl/charts/chart79.xml" ContentType="application/vnd.openxmlformats-officedocument.drawingml.chart+xml"/>
  <Override PartName="/xl/charts/chart88.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charts/chart39.xml" ContentType="application/vnd.openxmlformats-officedocument.drawingml.chart+xml"/>
  <Override PartName="/xl/charts/chart48.xml" ContentType="application/vnd.openxmlformats-officedocument.drawingml.chart+xml"/>
  <Override PartName="/xl/charts/chart57.xml" ContentType="application/vnd.openxmlformats-officedocument.drawingml.chart+xml"/>
  <Override PartName="/xl/charts/chart68.xml" ContentType="application/vnd.openxmlformats-officedocument.drawingml.chart+xml"/>
  <Override PartName="/xl/charts/chart77.xml" ContentType="application/vnd.openxmlformats-officedocument.drawingml.chart+xml"/>
  <Override PartName="/xl/charts/chart86.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46.xml" ContentType="application/vnd.openxmlformats-officedocument.drawingml.chart+xml"/>
  <Override PartName="/xl/charts/chart55.xml" ContentType="application/vnd.openxmlformats-officedocument.drawingml.chart+xml"/>
  <Override PartName="/xl/charts/chart66.xml" ContentType="application/vnd.openxmlformats-officedocument.drawingml.chart+xml"/>
  <Override PartName="/xl/charts/chart75.xml" ContentType="application/vnd.openxmlformats-officedocument.drawingml.chart+xml"/>
  <Override PartName="/xl/charts/chart84.xml" ContentType="application/vnd.openxmlformats-officedocument.drawingml.chart+xml"/>
  <Override PartName="/xl/charts/chart17.xml" ContentType="application/vnd.openxmlformats-officedocument.drawingml.chart+xml"/>
  <Override PartName="/xl/charts/chart26.xml" ContentType="application/vnd.openxmlformats-officedocument.drawingml.chart+xml"/>
  <Override PartName="/xl/charts/chart35.xml" ContentType="application/vnd.openxmlformats-officedocument.drawingml.chart+xml"/>
  <Override PartName="/xl/charts/chart44.xml" ContentType="application/vnd.openxmlformats-officedocument.drawingml.chart+xml"/>
  <Override PartName="/xl/charts/chart53.xml" ContentType="application/vnd.openxmlformats-officedocument.drawingml.chart+xml"/>
  <Override PartName="/xl/charts/chart64.xml" ContentType="application/vnd.openxmlformats-officedocument.drawingml.chart+xml"/>
  <Override PartName="/xl/charts/chart73.xml" ContentType="application/vnd.openxmlformats-officedocument.drawingml.chart+xml"/>
  <Override PartName="/xl/charts/chart82.xml" ContentType="application/vnd.openxmlformats-officedocument.drawingml.chart+xml"/>
  <Override PartName="/xl/calcChain.xml" ContentType="application/vnd.openxmlformats-officedocument.spreadsheetml.calcChain+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charts/chart71.xml" ContentType="application/vnd.openxmlformats-officedocument.drawingml.chart+xml"/>
  <Override PartName="/xl/charts/chart80.xml" ContentType="application/vnd.openxmlformats-officedocument.drawingml.char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60.xml" ContentType="application/vnd.openxmlformats-officedocument.drawingml.chart+xml"/>
  <Override PartName="/docProps/core.xml" ContentType="application/vnd.openxmlformats-package.core-properties+xml"/>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firstSheet="1" activeTab="2"/>
  </bookViews>
  <sheets>
    <sheet name="M.com feedback 22-23" sheetId="1" state="hidden" r:id="rId1"/>
    <sheet name="Dr. Dharmendra Singh" sheetId="3" r:id="rId2"/>
    <sheet name="Dr. Devdutt Sharma" sheetId="2" r:id="rId3"/>
    <sheet name="Ku. Pooja Khandelwal" sheetId="4" r:id="rId4"/>
    <sheet name=" Smt. Anita Thakur" sheetId="5" r:id="rId5"/>
  </sheets>
  <calcPr calcId="124519"/>
</workbook>
</file>

<file path=xl/calcChain.xml><?xml version="1.0" encoding="utf-8"?>
<calcChain xmlns="http://schemas.openxmlformats.org/spreadsheetml/2006/main">
  <c r="P157" i="1"/>
  <c r="O157"/>
  <c r="P156"/>
  <c r="O156"/>
  <c r="P155"/>
  <c r="O155"/>
  <c r="P154"/>
  <c r="O154"/>
  <c r="P153"/>
  <c r="O153"/>
  <c r="P145"/>
  <c r="O145"/>
  <c r="P144"/>
  <c r="O144"/>
  <c r="P143"/>
  <c r="O143"/>
  <c r="P142"/>
  <c r="O142"/>
  <c r="P141"/>
  <c r="O141"/>
  <c r="P133"/>
  <c r="O133"/>
  <c r="P132"/>
  <c r="O132"/>
  <c r="P131"/>
  <c r="O131"/>
  <c r="P130"/>
  <c r="O130"/>
  <c r="P129"/>
  <c r="O129"/>
  <c r="P120"/>
  <c r="O120"/>
  <c r="P119"/>
  <c r="O119"/>
  <c r="P118"/>
  <c r="O118"/>
  <c r="P117"/>
  <c r="O117"/>
  <c r="P116"/>
  <c r="O116"/>
  <c r="P109"/>
  <c r="O109"/>
  <c r="P108"/>
  <c r="O108"/>
  <c r="P107"/>
  <c r="O107"/>
  <c r="P106"/>
  <c r="O106"/>
  <c r="P105"/>
  <c r="O105"/>
  <c r="P96"/>
  <c r="O96"/>
  <c r="P95"/>
  <c r="O95"/>
  <c r="P94"/>
  <c r="O94"/>
  <c r="P93"/>
  <c r="O93"/>
  <c r="P92"/>
  <c r="O92"/>
  <c r="P86"/>
  <c r="O86"/>
  <c r="P85"/>
  <c r="O85"/>
  <c r="P84"/>
  <c r="O84"/>
  <c r="P83"/>
  <c r="O83"/>
  <c r="P82"/>
  <c r="O82"/>
  <c r="P78"/>
  <c r="O78"/>
  <c r="P77"/>
  <c r="O77"/>
  <c r="P76"/>
  <c r="O76"/>
  <c r="P75"/>
  <c r="O75"/>
  <c r="P74"/>
  <c r="O74"/>
  <c r="P66"/>
  <c r="O66"/>
  <c r="P65"/>
  <c r="O65"/>
  <c r="P64"/>
  <c r="O64"/>
  <c r="P63"/>
  <c r="O63"/>
  <c r="P62"/>
  <c r="O62"/>
  <c r="P55"/>
  <c r="O55"/>
  <c r="P54"/>
  <c r="O54"/>
  <c r="P53"/>
  <c r="O53"/>
  <c r="P52"/>
  <c r="O52"/>
  <c r="P51"/>
  <c r="O51"/>
  <c r="P44"/>
  <c r="O44"/>
  <c r="P43"/>
  <c r="O43"/>
  <c r="P42"/>
  <c r="O42"/>
  <c r="P41"/>
  <c r="O41"/>
  <c r="P40"/>
  <c r="O40"/>
  <c r="P33"/>
  <c r="O33"/>
  <c r="P32"/>
  <c r="O32"/>
  <c r="P31"/>
  <c r="O31"/>
  <c r="P30"/>
  <c r="O30"/>
  <c r="P29"/>
  <c r="O29"/>
  <c r="P20"/>
  <c r="O20"/>
  <c r="P19"/>
  <c r="O19"/>
  <c r="P18"/>
  <c r="O18"/>
  <c r="P17"/>
  <c r="O17"/>
  <c r="P16"/>
  <c r="O16"/>
  <c r="P11"/>
  <c r="O11"/>
  <c r="P10"/>
  <c r="O10"/>
  <c r="P9"/>
  <c r="O9"/>
  <c r="P8"/>
  <c r="O8"/>
  <c r="P7"/>
  <c r="O7"/>
  <c r="P49" i="5"/>
  <c r="P48"/>
  <c r="P47"/>
  <c r="P46"/>
  <c r="P45"/>
  <c r="O45"/>
  <c r="P29"/>
  <c r="P28"/>
  <c r="P27"/>
  <c r="P26"/>
  <c r="P25"/>
  <c r="O29"/>
  <c r="O28"/>
  <c r="O27"/>
  <c r="O26"/>
  <c r="O25"/>
  <c r="P10"/>
  <c r="P9"/>
  <c r="P8"/>
  <c r="P7"/>
  <c r="P6"/>
  <c r="O10"/>
  <c r="O9"/>
  <c r="O8"/>
  <c r="O7"/>
  <c r="O6"/>
  <c r="O49"/>
  <c r="O48"/>
  <c r="O47"/>
  <c r="O46"/>
  <c r="P6" i="4"/>
  <c r="O6"/>
  <c r="P10"/>
  <c r="P28"/>
  <c r="O28"/>
  <c r="O24"/>
  <c r="P24"/>
  <c r="O49"/>
  <c r="O48"/>
  <c r="O47"/>
  <c r="O46"/>
  <c r="O45"/>
  <c r="P49"/>
  <c r="P48"/>
  <c r="P47"/>
  <c r="P45"/>
  <c r="P46"/>
  <c r="P27"/>
  <c r="P26"/>
  <c r="P25"/>
  <c r="O27"/>
  <c r="O26"/>
  <c r="O25"/>
  <c r="P9"/>
  <c r="P8"/>
  <c r="P7"/>
  <c r="O10"/>
  <c r="O9"/>
  <c r="O8"/>
  <c r="O7"/>
  <c r="P124" i="3"/>
  <c r="P123"/>
  <c r="P122"/>
  <c r="P121"/>
  <c r="P120"/>
  <c r="O124"/>
  <c r="O123"/>
  <c r="O121"/>
  <c r="O122"/>
  <c r="O120"/>
  <c r="P82"/>
  <c r="P81"/>
  <c r="P80"/>
  <c r="P79"/>
  <c r="P78"/>
  <c r="O79"/>
  <c r="O78"/>
  <c r="P45"/>
  <c r="P44"/>
  <c r="P43"/>
  <c r="P42"/>
  <c r="P41"/>
  <c r="O42"/>
  <c r="O41"/>
  <c r="O43"/>
  <c r="O44"/>
  <c r="O45"/>
  <c r="P7"/>
  <c r="P6"/>
  <c r="P5"/>
  <c r="P4"/>
  <c r="P3"/>
  <c r="O7"/>
  <c r="O6"/>
  <c r="O5"/>
  <c r="O4"/>
  <c r="O3"/>
  <c r="O82"/>
  <c r="O81"/>
  <c r="O80"/>
  <c r="P129" i="2"/>
  <c r="P128"/>
  <c r="P127"/>
  <c r="P126"/>
  <c r="P125"/>
  <c r="O129"/>
  <c r="O128"/>
  <c r="O127"/>
  <c r="O126"/>
  <c r="O125"/>
  <c r="P95"/>
  <c r="P94"/>
  <c r="P93"/>
  <c r="P92"/>
  <c r="P91"/>
  <c r="O95"/>
  <c r="O94"/>
  <c r="O93"/>
  <c r="O92"/>
  <c r="O91"/>
  <c r="P53"/>
  <c r="P52"/>
  <c r="P51"/>
  <c r="P50"/>
  <c r="P49"/>
  <c r="O53"/>
  <c r="O51"/>
  <c r="O50"/>
  <c r="O49"/>
  <c r="O52"/>
  <c r="P10"/>
  <c r="P9"/>
  <c r="P6"/>
  <c r="P7"/>
  <c r="P8"/>
  <c r="O10"/>
  <c r="O9"/>
  <c r="O8"/>
  <c r="O7"/>
  <c r="O6"/>
  <c r="N49" i="5"/>
  <c r="M49"/>
  <c r="L49"/>
  <c r="K49"/>
  <c r="J49"/>
  <c r="I49"/>
  <c r="H49"/>
  <c r="G49"/>
  <c r="F49"/>
  <c r="N48"/>
  <c r="M48"/>
  <c r="L48"/>
  <c r="K48"/>
  <c r="J48"/>
  <c r="I48"/>
  <c r="H48"/>
  <c r="G48"/>
  <c r="F48"/>
  <c r="N47"/>
  <c r="M47"/>
  <c r="L47"/>
  <c r="K47"/>
  <c r="J47"/>
  <c r="I47"/>
  <c r="H47"/>
  <c r="G47"/>
  <c r="F47"/>
  <c r="N46"/>
  <c r="M46"/>
  <c r="L46"/>
  <c r="K46"/>
  <c r="J46"/>
  <c r="I46"/>
  <c r="H46"/>
  <c r="G46"/>
  <c r="F46"/>
  <c r="N45"/>
  <c r="M45"/>
  <c r="L45"/>
  <c r="K45"/>
  <c r="J45"/>
  <c r="I45"/>
  <c r="H45"/>
  <c r="G45"/>
  <c r="F45"/>
  <c r="N29"/>
  <c r="M29"/>
  <c r="L29"/>
  <c r="K29"/>
  <c r="J29"/>
  <c r="I29"/>
  <c r="H29"/>
  <c r="G29"/>
  <c r="F29"/>
  <c r="N28"/>
  <c r="M28"/>
  <c r="L28"/>
  <c r="K28"/>
  <c r="J28"/>
  <c r="I28"/>
  <c r="H28"/>
  <c r="G28"/>
  <c r="F28"/>
  <c r="N27"/>
  <c r="M27"/>
  <c r="L27"/>
  <c r="K27"/>
  <c r="J27"/>
  <c r="I27"/>
  <c r="H27"/>
  <c r="G27"/>
  <c r="F27"/>
  <c r="N26"/>
  <c r="M26"/>
  <c r="L26"/>
  <c r="K26"/>
  <c r="J26"/>
  <c r="I26"/>
  <c r="H26"/>
  <c r="G26"/>
  <c r="F26"/>
  <c r="N25"/>
  <c r="M25"/>
  <c r="L25"/>
  <c r="K25"/>
  <c r="J25"/>
  <c r="I25"/>
  <c r="H25"/>
  <c r="G25"/>
  <c r="F25"/>
  <c r="N10"/>
  <c r="M10"/>
  <c r="L10"/>
  <c r="K10"/>
  <c r="J10"/>
  <c r="I10"/>
  <c r="H10"/>
  <c r="G10"/>
  <c r="F10"/>
  <c r="N9"/>
  <c r="M9"/>
  <c r="L9"/>
  <c r="K9"/>
  <c r="J9"/>
  <c r="I9"/>
  <c r="H9"/>
  <c r="G9"/>
  <c r="F9"/>
  <c r="N8"/>
  <c r="M8"/>
  <c r="L8"/>
  <c r="K8"/>
  <c r="J8"/>
  <c r="I8"/>
  <c r="H8"/>
  <c r="G8"/>
  <c r="F8"/>
  <c r="N7"/>
  <c r="M7"/>
  <c r="L7"/>
  <c r="K7"/>
  <c r="J7"/>
  <c r="I7"/>
  <c r="H7"/>
  <c r="G7"/>
  <c r="F7"/>
  <c r="N6"/>
  <c r="M6"/>
  <c r="L6"/>
  <c r="K6"/>
  <c r="J6"/>
  <c r="I6"/>
  <c r="H6"/>
  <c r="G6"/>
  <c r="F6"/>
  <c r="N49" i="4"/>
  <c r="M49"/>
  <c r="L49"/>
  <c r="K49"/>
  <c r="J49"/>
  <c r="I49"/>
  <c r="H49"/>
  <c r="G49"/>
  <c r="F49"/>
  <c r="N48"/>
  <c r="M48"/>
  <c r="L48"/>
  <c r="K48"/>
  <c r="J48"/>
  <c r="I48"/>
  <c r="H48"/>
  <c r="G48"/>
  <c r="F48"/>
  <c r="N47"/>
  <c r="M47"/>
  <c r="L47"/>
  <c r="K47"/>
  <c r="J47"/>
  <c r="I47"/>
  <c r="H47"/>
  <c r="G47"/>
  <c r="F47"/>
  <c r="N46"/>
  <c r="M46"/>
  <c r="L46"/>
  <c r="K46"/>
  <c r="J46"/>
  <c r="I46"/>
  <c r="H46"/>
  <c r="G46"/>
  <c r="F46"/>
  <c r="N45"/>
  <c r="M45"/>
  <c r="L45"/>
  <c r="K45"/>
  <c r="J45"/>
  <c r="I45"/>
  <c r="H45"/>
  <c r="G45"/>
  <c r="F45"/>
  <c r="N28"/>
  <c r="M28"/>
  <c r="L28"/>
  <c r="K28"/>
  <c r="J28"/>
  <c r="I28"/>
  <c r="H28"/>
  <c r="G28"/>
  <c r="F28"/>
  <c r="N27"/>
  <c r="M27"/>
  <c r="L27"/>
  <c r="K27"/>
  <c r="J27"/>
  <c r="I27"/>
  <c r="H27"/>
  <c r="G27"/>
  <c r="F27"/>
  <c r="N26"/>
  <c r="M26"/>
  <c r="L26"/>
  <c r="K26"/>
  <c r="J26"/>
  <c r="I26"/>
  <c r="H26"/>
  <c r="G26"/>
  <c r="F26"/>
  <c r="N25"/>
  <c r="M25"/>
  <c r="L25"/>
  <c r="K25"/>
  <c r="J25"/>
  <c r="I25"/>
  <c r="H25"/>
  <c r="G25"/>
  <c r="F25"/>
  <c r="N24"/>
  <c r="M24"/>
  <c r="L24"/>
  <c r="K24"/>
  <c r="J24"/>
  <c r="I24"/>
  <c r="H24"/>
  <c r="G24"/>
  <c r="F24"/>
  <c r="N10"/>
  <c r="M10"/>
  <c r="L10"/>
  <c r="K10"/>
  <c r="J10"/>
  <c r="I10"/>
  <c r="H10"/>
  <c r="G10"/>
  <c r="F10"/>
  <c r="N9"/>
  <c r="M9"/>
  <c r="L9"/>
  <c r="K9"/>
  <c r="J9"/>
  <c r="I9"/>
  <c r="H9"/>
  <c r="G9"/>
  <c r="F9"/>
  <c r="N8"/>
  <c r="M8"/>
  <c r="L8"/>
  <c r="K8"/>
  <c r="J8"/>
  <c r="I8"/>
  <c r="H8"/>
  <c r="G8"/>
  <c r="F8"/>
  <c r="N7"/>
  <c r="M7"/>
  <c r="L7"/>
  <c r="K7"/>
  <c r="J7"/>
  <c r="I7"/>
  <c r="H7"/>
  <c r="G7"/>
  <c r="F7"/>
  <c r="N6"/>
  <c r="M6"/>
  <c r="L6"/>
  <c r="K6"/>
  <c r="J6"/>
  <c r="I6"/>
  <c r="H6"/>
  <c r="G6"/>
  <c r="F6"/>
  <c r="N95" i="2"/>
  <c r="N126" s="1"/>
  <c r="M95"/>
  <c r="M127" s="1"/>
  <c r="L95"/>
  <c r="L128" s="1"/>
  <c r="K95"/>
  <c r="K129" s="1"/>
  <c r="J95"/>
  <c r="J126" s="1"/>
  <c r="I95"/>
  <c r="I127" s="1"/>
  <c r="H95"/>
  <c r="H128" s="1"/>
  <c r="G95"/>
  <c r="G129" s="1"/>
  <c r="F95"/>
  <c r="F126" s="1"/>
  <c r="N94"/>
  <c r="M94"/>
  <c r="L94"/>
  <c r="K94"/>
  <c r="J94"/>
  <c r="I94"/>
  <c r="H94"/>
  <c r="G94"/>
  <c r="F94"/>
  <c r="N93"/>
  <c r="M93"/>
  <c r="L93"/>
  <c r="K93"/>
  <c r="J93"/>
  <c r="I93"/>
  <c r="H93"/>
  <c r="G93"/>
  <c r="F93"/>
  <c r="N92"/>
  <c r="M92"/>
  <c r="L92"/>
  <c r="K92"/>
  <c r="J92"/>
  <c r="I92"/>
  <c r="H92"/>
  <c r="G92"/>
  <c r="F92"/>
  <c r="N91"/>
  <c r="M91"/>
  <c r="L91"/>
  <c r="K91"/>
  <c r="J91"/>
  <c r="I91"/>
  <c r="H91"/>
  <c r="G91"/>
  <c r="F91"/>
  <c r="N53"/>
  <c r="M53"/>
  <c r="L53"/>
  <c r="K53"/>
  <c r="J53"/>
  <c r="I53"/>
  <c r="H53"/>
  <c r="G53"/>
  <c r="F53"/>
  <c r="N52"/>
  <c r="M52"/>
  <c r="L52"/>
  <c r="K52"/>
  <c r="J52"/>
  <c r="I52"/>
  <c r="H52"/>
  <c r="G52"/>
  <c r="F52"/>
  <c r="N51"/>
  <c r="M51"/>
  <c r="L51"/>
  <c r="K51"/>
  <c r="J51"/>
  <c r="I51"/>
  <c r="H51"/>
  <c r="G51"/>
  <c r="F51"/>
  <c r="N50"/>
  <c r="M50"/>
  <c r="L50"/>
  <c r="K50"/>
  <c r="J50"/>
  <c r="I50"/>
  <c r="H50"/>
  <c r="G50"/>
  <c r="F50"/>
  <c r="N49"/>
  <c r="M49"/>
  <c r="L49"/>
  <c r="K49"/>
  <c r="J49"/>
  <c r="I49"/>
  <c r="H49"/>
  <c r="G49"/>
  <c r="F49"/>
  <c r="N124" i="3"/>
  <c r="M124"/>
  <c r="L124"/>
  <c r="K124"/>
  <c r="J124"/>
  <c r="I124"/>
  <c r="H124"/>
  <c r="G124"/>
  <c r="F124"/>
  <c r="N123"/>
  <c r="M123"/>
  <c r="L123"/>
  <c r="K123"/>
  <c r="J123"/>
  <c r="I123"/>
  <c r="H123"/>
  <c r="G123"/>
  <c r="F123"/>
  <c r="N122"/>
  <c r="M122"/>
  <c r="L122"/>
  <c r="K122"/>
  <c r="J122"/>
  <c r="I122"/>
  <c r="H122"/>
  <c r="G122"/>
  <c r="F122"/>
  <c r="N121"/>
  <c r="M121"/>
  <c r="L121"/>
  <c r="K121"/>
  <c r="J121"/>
  <c r="I121"/>
  <c r="H121"/>
  <c r="G121"/>
  <c r="F121"/>
  <c r="N120"/>
  <c r="M120"/>
  <c r="L120"/>
  <c r="K120"/>
  <c r="J120"/>
  <c r="I120"/>
  <c r="H120"/>
  <c r="G120"/>
  <c r="F120"/>
  <c r="N82"/>
  <c r="M82"/>
  <c r="L82"/>
  <c r="K82"/>
  <c r="J82"/>
  <c r="I82"/>
  <c r="H82"/>
  <c r="G82"/>
  <c r="F82"/>
  <c r="N81"/>
  <c r="M81"/>
  <c r="L81"/>
  <c r="K81"/>
  <c r="J81"/>
  <c r="I81"/>
  <c r="H81"/>
  <c r="G81"/>
  <c r="F81"/>
  <c r="N80"/>
  <c r="M80"/>
  <c r="L80"/>
  <c r="K80"/>
  <c r="J80"/>
  <c r="I80"/>
  <c r="H80"/>
  <c r="G80"/>
  <c r="F80"/>
  <c r="N79"/>
  <c r="M79"/>
  <c r="L79"/>
  <c r="K79"/>
  <c r="J79"/>
  <c r="I79"/>
  <c r="H79"/>
  <c r="G79"/>
  <c r="F79"/>
  <c r="N78"/>
  <c r="M78"/>
  <c r="L78"/>
  <c r="K78"/>
  <c r="J78"/>
  <c r="I78"/>
  <c r="H78"/>
  <c r="G78"/>
  <c r="F78"/>
  <c r="N45"/>
  <c r="M45"/>
  <c r="L45"/>
  <c r="K45"/>
  <c r="J45"/>
  <c r="I45"/>
  <c r="H45"/>
  <c r="G45"/>
  <c r="F45"/>
  <c r="N44"/>
  <c r="M44"/>
  <c r="L44"/>
  <c r="K44"/>
  <c r="J44"/>
  <c r="I44"/>
  <c r="H44"/>
  <c r="G44"/>
  <c r="F44"/>
  <c r="N43"/>
  <c r="M43"/>
  <c r="L43"/>
  <c r="K43"/>
  <c r="J43"/>
  <c r="I43"/>
  <c r="H43"/>
  <c r="G43"/>
  <c r="F43"/>
  <c r="N42"/>
  <c r="M42"/>
  <c r="L42"/>
  <c r="K42"/>
  <c r="J42"/>
  <c r="I42"/>
  <c r="H42"/>
  <c r="G42"/>
  <c r="F42"/>
  <c r="N41"/>
  <c r="M41"/>
  <c r="L41"/>
  <c r="K41"/>
  <c r="J41"/>
  <c r="I41"/>
  <c r="H41"/>
  <c r="G41"/>
  <c r="F41"/>
  <c r="N7"/>
  <c r="M7"/>
  <c r="L7"/>
  <c r="K7"/>
  <c r="J7"/>
  <c r="I7"/>
  <c r="H7"/>
  <c r="G7"/>
  <c r="F7"/>
  <c r="N6"/>
  <c r="M6"/>
  <c r="L6"/>
  <c r="K6"/>
  <c r="J6"/>
  <c r="I6"/>
  <c r="H6"/>
  <c r="G6"/>
  <c r="F6"/>
  <c r="N5"/>
  <c r="M5"/>
  <c r="L5"/>
  <c r="K5"/>
  <c r="J5"/>
  <c r="I5"/>
  <c r="H5"/>
  <c r="G5"/>
  <c r="F5"/>
  <c r="N4"/>
  <c r="M4"/>
  <c r="L4"/>
  <c r="K4"/>
  <c r="J4"/>
  <c r="I4"/>
  <c r="H4"/>
  <c r="G4"/>
  <c r="F4"/>
  <c r="N3"/>
  <c r="M3"/>
  <c r="L3"/>
  <c r="K3"/>
  <c r="J3"/>
  <c r="I3"/>
  <c r="H3"/>
  <c r="G3"/>
  <c r="F3"/>
  <c r="N10" i="2"/>
  <c r="M10"/>
  <c r="L10"/>
  <c r="K10"/>
  <c r="J10"/>
  <c r="I10"/>
  <c r="H10"/>
  <c r="G10"/>
  <c r="F10"/>
  <c r="N9"/>
  <c r="M9"/>
  <c r="L9"/>
  <c r="K9"/>
  <c r="J9"/>
  <c r="I9"/>
  <c r="H9"/>
  <c r="G9"/>
  <c r="F9"/>
  <c r="N8"/>
  <c r="M8"/>
  <c r="L8"/>
  <c r="K8"/>
  <c r="J8"/>
  <c r="I8"/>
  <c r="H8"/>
  <c r="G8"/>
  <c r="F8"/>
  <c r="N7"/>
  <c r="M7"/>
  <c r="L7"/>
  <c r="K7"/>
  <c r="J7"/>
  <c r="I7"/>
  <c r="H7"/>
  <c r="G7"/>
  <c r="F7"/>
  <c r="N6"/>
  <c r="M6"/>
  <c r="L6"/>
  <c r="K6"/>
  <c r="J6"/>
  <c r="I6"/>
  <c r="H6"/>
  <c r="G6"/>
  <c r="F6"/>
  <c r="N157" i="1"/>
  <c r="M157"/>
  <c r="L157"/>
  <c r="K157"/>
  <c r="J157"/>
  <c r="I157"/>
  <c r="H157"/>
  <c r="G157"/>
  <c r="F157"/>
  <c r="N156"/>
  <c r="M156"/>
  <c r="L156"/>
  <c r="K156"/>
  <c r="J156"/>
  <c r="I156"/>
  <c r="H156"/>
  <c r="G156"/>
  <c r="F156"/>
  <c r="N155"/>
  <c r="M155"/>
  <c r="L155"/>
  <c r="K155"/>
  <c r="J155"/>
  <c r="I155"/>
  <c r="H155"/>
  <c r="G155"/>
  <c r="F155"/>
  <c r="N154"/>
  <c r="M154"/>
  <c r="L154"/>
  <c r="K154"/>
  <c r="J154"/>
  <c r="I154"/>
  <c r="H154"/>
  <c r="G154"/>
  <c r="F154"/>
  <c r="N153"/>
  <c r="M153"/>
  <c r="L153"/>
  <c r="K153"/>
  <c r="J153"/>
  <c r="I153"/>
  <c r="H153"/>
  <c r="G153"/>
  <c r="F153"/>
  <c r="N145"/>
  <c r="M145"/>
  <c r="L145"/>
  <c r="K145"/>
  <c r="J145"/>
  <c r="I145"/>
  <c r="H145"/>
  <c r="G145"/>
  <c r="F145"/>
  <c r="N144"/>
  <c r="M144"/>
  <c r="L144"/>
  <c r="K144"/>
  <c r="J144"/>
  <c r="I144"/>
  <c r="H144"/>
  <c r="G144"/>
  <c r="F144"/>
  <c r="N143"/>
  <c r="M143"/>
  <c r="L143"/>
  <c r="K143"/>
  <c r="J143"/>
  <c r="I143"/>
  <c r="H143"/>
  <c r="G143"/>
  <c r="F143"/>
  <c r="N142"/>
  <c r="M142"/>
  <c r="L142"/>
  <c r="K142"/>
  <c r="J142"/>
  <c r="I142"/>
  <c r="H142"/>
  <c r="G142"/>
  <c r="F142"/>
  <c r="N141"/>
  <c r="M141"/>
  <c r="L141"/>
  <c r="K141"/>
  <c r="J141"/>
  <c r="I141"/>
  <c r="H141"/>
  <c r="G141"/>
  <c r="F141"/>
  <c r="N133"/>
  <c r="M133"/>
  <c r="L133"/>
  <c r="K133"/>
  <c r="J133"/>
  <c r="I133"/>
  <c r="H133"/>
  <c r="G133"/>
  <c r="F133"/>
  <c r="N132"/>
  <c r="M132"/>
  <c r="L132"/>
  <c r="K132"/>
  <c r="J132"/>
  <c r="I132"/>
  <c r="H132"/>
  <c r="G132"/>
  <c r="F132"/>
  <c r="N131"/>
  <c r="M131"/>
  <c r="L131"/>
  <c r="K131"/>
  <c r="J131"/>
  <c r="I131"/>
  <c r="H131"/>
  <c r="G131"/>
  <c r="F131"/>
  <c r="N130"/>
  <c r="M130"/>
  <c r="L130"/>
  <c r="K130"/>
  <c r="J130"/>
  <c r="I130"/>
  <c r="H130"/>
  <c r="G130"/>
  <c r="F130"/>
  <c r="N129"/>
  <c r="M129"/>
  <c r="L129"/>
  <c r="K129"/>
  <c r="J129"/>
  <c r="I129"/>
  <c r="H129"/>
  <c r="G129"/>
  <c r="F129"/>
  <c r="N120"/>
  <c r="M120"/>
  <c r="L120"/>
  <c r="K120"/>
  <c r="J120"/>
  <c r="I120"/>
  <c r="H120"/>
  <c r="G120"/>
  <c r="F120"/>
  <c r="N119"/>
  <c r="M119"/>
  <c r="L119"/>
  <c r="K119"/>
  <c r="J119"/>
  <c r="I119"/>
  <c r="H119"/>
  <c r="G119"/>
  <c r="F119"/>
  <c r="N118"/>
  <c r="M118"/>
  <c r="L118"/>
  <c r="K118"/>
  <c r="J118"/>
  <c r="I118"/>
  <c r="H118"/>
  <c r="G118"/>
  <c r="F118"/>
  <c r="N117"/>
  <c r="M117"/>
  <c r="L117"/>
  <c r="K117"/>
  <c r="J117"/>
  <c r="I117"/>
  <c r="H117"/>
  <c r="G117"/>
  <c r="F117"/>
  <c r="N116"/>
  <c r="M116"/>
  <c r="L116"/>
  <c r="K116"/>
  <c r="J116"/>
  <c r="I116"/>
  <c r="H116"/>
  <c r="G116"/>
  <c r="F116"/>
  <c r="N109"/>
  <c r="M109"/>
  <c r="L109"/>
  <c r="K109"/>
  <c r="J109"/>
  <c r="I109"/>
  <c r="H109"/>
  <c r="G109"/>
  <c r="F109"/>
  <c r="N108"/>
  <c r="M108"/>
  <c r="L108"/>
  <c r="K108"/>
  <c r="J108"/>
  <c r="I108"/>
  <c r="H108"/>
  <c r="G108"/>
  <c r="F108"/>
  <c r="N107"/>
  <c r="M107"/>
  <c r="L107"/>
  <c r="K107"/>
  <c r="J107"/>
  <c r="I107"/>
  <c r="H107"/>
  <c r="G107"/>
  <c r="F107"/>
  <c r="N106"/>
  <c r="M106"/>
  <c r="L106"/>
  <c r="K106"/>
  <c r="J106"/>
  <c r="I106"/>
  <c r="H106"/>
  <c r="G106"/>
  <c r="F106"/>
  <c r="N105"/>
  <c r="M105"/>
  <c r="L105"/>
  <c r="K105"/>
  <c r="J105"/>
  <c r="I105"/>
  <c r="H105"/>
  <c r="G105"/>
  <c r="F105"/>
  <c r="N78"/>
  <c r="N85" s="1"/>
  <c r="M78"/>
  <c r="M86" s="1"/>
  <c r="L78"/>
  <c r="L83" s="1"/>
  <c r="K78"/>
  <c r="K84" s="1"/>
  <c r="J78"/>
  <c r="J85" s="1"/>
  <c r="I78"/>
  <c r="I86" s="1"/>
  <c r="H78"/>
  <c r="H83" s="1"/>
  <c r="G78"/>
  <c r="G84" s="1"/>
  <c r="F78"/>
  <c r="F85" s="1"/>
  <c r="N77"/>
  <c r="M77"/>
  <c r="L77"/>
  <c r="K77"/>
  <c r="J77"/>
  <c r="I77"/>
  <c r="H77"/>
  <c r="G77"/>
  <c r="F77"/>
  <c r="N76"/>
  <c r="M76"/>
  <c r="L76"/>
  <c r="K76"/>
  <c r="J76"/>
  <c r="I76"/>
  <c r="H76"/>
  <c r="G76"/>
  <c r="F76"/>
  <c r="N75"/>
  <c r="M75"/>
  <c r="L75"/>
  <c r="K75"/>
  <c r="J75"/>
  <c r="I75"/>
  <c r="H75"/>
  <c r="G75"/>
  <c r="F75"/>
  <c r="N74"/>
  <c r="M74"/>
  <c r="L74"/>
  <c r="K74"/>
  <c r="J74"/>
  <c r="I74"/>
  <c r="H74"/>
  <c r="G74"/>
  <c r="F74"/>
  <c r="F62"/>
  <c r="N66"/>
  <c r="M66"/>
  <c r="L66"/>
  <c r="K66"/>
  <c r="J66"/>
  <c r="I66"/>
  <c r="H66"/>
  <c r="G66"/>
  <c r="F66"/>
  <c r="N65"/>
  <c r="M65"/>
  <c r="L65"/>
  <c r="K65"/>
  <c r="J65"/>
  <c r="I65"/>
  <c r="H65"/>
  <c r="G65"/>
  <c r="F65"/>
  <c r="N64"/>
  <c r="M64"/>
  <c r="L64"/>
  <c r="K64"/>
  <c r="J64"/>
  <c r="I64"/>
  <c r="H64"/>
  <c r="G64"/>
  <c r="F64"/>
  <c r="N63"/>
  <c r="M63"/>
  <c r="L63"/>
  <c r="K63"/>
  <c r="J63"/>
  <c r="I63"/>
  <c r="H63"/>
  <c r="G63"/>
  <c r="F63"/>
  <c r="N62"/>
  <c r="M62"/>
  <c r="L62"/>
  <c r="K62"/>
  <c r="J62"/>
  <c r="I62"/>
  <c r="H62"/>
  <c r="G62"/>
  <c r="F55"/>
  <c r="F54"/>
  <c r="F53"/>
  <c r="F52"/>
  <c r="F51"/>
  <c r="N55"/>
  <c r="M55"/>
  <c r="L55"/>
  <c r="K55"/>
  <c r="J55"/>
  <c r="I55"/>
  <c r="H55"/>
  <c r="G55"/>
  <c r="N54"/>
  <c r="M54"/>
  <c r="L54"/>
  <c r="K54"/>
  <c r="J54"/>
  <c r="I54"/>
  <c r="H54"/>
  <c r="G54"/>
  <c r="N53"/>
  <c r="M53"/>
  <c r="L53"/>
  <c r="K53"/>
  <c r="J53"/>
  <c r="I53"/>
  <c r="H53"/>
  <c r="G53"/>
  <c r="N52"/>
  <c r="M52"/>
  <c r="L52"/>
  <c r="K52"/>
  <c r="J52"/>
  <c r="I52"/>
  <c r="H52"/>
  <c r="G52"/>
  <c r="N51"/>
  <c r="M51"/>
  <c r="L51"/>
  <c r="K51"/>
  <c r="J51"/>
  <c r="I51"/>
  <c r="H51"/>
  <c r="G51"/>
  <c r="G40"/>
  <c r="H40"/>
  <c r="I40"/>
  <c r="J40"/>
  <c r="K40"/>
  <c r="L40"/>
  <c r="M40"/>
  <c r="N40"/>
  <c r="G41"/>
  <c r="H41"/>
  <c r="I41"/>
  <c r="J41"/>
  <c r="K41"/>
  <c r="L41"/>
  <c r="M41"/>
  <c r="N41"/>
  <c r="G42"/>
  <c r="H42"/>
  <c r="I42"/>
  <c r="J42"/>
  <c r="K42"/>
  <c r="L42"/>
  <c r="M42"/>
  <c r="N42"/>
  <c r="G43"/>
  <c r="H43"/>
  <c r="I43"/>
  <c r="J43"/>
  <c r="K43"/>
  <c r="L43"/>
  <c r="M43"/>
  <c r="N43"/>
  <c r="G44"/>
  <c r="H44"/>
  <c r="I44"/>
  <c r="J44"/>
  <c r="K44"/>
  <c r="L44"/>
  <c r="M44"/>
  <c r="N44"/>
  <c r="F44"/>
  <c r="F43"/>
  <c r="F42"/>
  <c r="F41"/>
  <c r="F40"/>
  <c r="G29"/>
  <c r="H29"/>
  <c r="I29"/>
  <c r="J29"/>
  <c r="K29"/>
  <c r="L29"/>
  <c r="M29"/>
  <c r="N29"/>
  <c r="G30"/>
  <c r="H30"/>
  <c r="I30"/>
  <c r="J30"/>
  <c r="K30"/>
  <c r="L30"/>
  <c r="M30"/>
  <c r="N30"/>
  <c r="G31"/>
  <c r="H31"/>
  <c r="I31"/>
  <c r="J31"/>
  <c r="K31"/>
  <c r="L31"/>
  <c r="M31"/>
  <c r="N31"/>
  <c r="G32"/>
  <c r="H32"/>
  <c r="I32"/>
  <c r="J32"/>
  <c r="K32"/>
  <c r="L32"/>
  <c r="M32"/>
  <c r="N32"/>
  <c r="G33"/>
  <c r="H33"/>
  <c r="I33"/>
  <c r="J33"/>
  <c r="K33"/>
  <c r="L33"/>
  <c r="M33"/>
  <c r="N33"/>
  <c r="F33"/>
  <c r="F32"/>
  <c r="F31"/>
  <c r="F30"/>
  <c r="F29"/>
  <c r="G16"/>
  <c r="H16"/>
  <c r="I16"/>
  <c r="J16"/>
  <c r="K16"/>
  <c r="L16"/>
  <c r="M16"/>
  <c r="N16"/>
  <c r="G17"/>
  <c r="H17"/>
  <c r="I17"/>
  <c r="J17"/>
  <c r="K17"/>
  <c r="L17"/>
  <c r="M17"/>
  <c r="N17"/>
  <c r="G18"/>
  <c r="H18"/>
  <c r="I18"/>
  <c r="J18"/>
  <c r="K18"/>
  <c r="L18"/>
  <c r="M18"/>
  <c r="N18"/>
  <c r="G19"/>
  <c r="H19"/>
  <c r="I19"/>
  <c r="J19"/>
  <c r="K19"/>
  <c r="L19"/>
  <c r="M19"/>
  <c r="N19"/>
  <c r="G20"/>
  <c r="H20"/>
  <c r="I20"/>
  <c r="J20"/>
  <c r="K20"/>
  <c r="L20"/>
  <c r="M20"/>
  <c r="N20"/>
  <c r="F20"/>
  <c r="F19"/>
  <c r="F18"/>
  <c r="F17"/>
  <c r="F16"/>
  <c r="G7"/>
  <c r="H7"/>
  <c r="I7"/>
  <c r="J7"/>
  <c r="K7"/>
  <c r="L7"/>
  <c r="M7"/>
  <c r="N7"/>
  <c r="G8"/>
  <c r="H8"/>
  <c r="I8"/>
  <c r="J8"/>
  <c r="K8"/>
  <c r="L8"/>
  <c r="M8"/>
  <c r="N8"/>
  <c r="G9"/>
  <c r="H9"/>
  <c r="I9"/>
  <c r="J9"/>
  <c r="K9"/>
  <c r="L9"/>
  <c r="M9"/>
  <c r="N9"/>
  <c r="G10"/>
  <c r="H10"/>
  <c r="I10"/>
  <c r="J10"/>
  <c r="K10"/>
  <c r="L10"/>
  <c r="M10"/>
  <c r="N10"/>
  <c r="G11"/>
  <c r="H11"/>
  <c r="I11"/>
  <c r="J11"/>
  <c r="K11"/>
  <c r="L11"/>
  <c r="M11"/>
  <c r="N11"/>
  <c r="F11"/>
  <c r="F10"/>
  <c r="F9"/>
  <c r="F8"/>
  <c r="F7"/>
  <c r="I126" i="2" l="1"/>
  <c r="F129"/>
  <c r="N125"/>
  <c r="L127"/>
  <c r="J125"/>
  <c r="H127"/>
  <c r="N129"/>
  <c r="F125"/>
  <c r="M126"/>
  <c r="J129"/>
  <c r="I125"/>
  <c r="M125"/>
  <c r="H126"/>
  <c r="L126"/>
  <c r="G127"/>
  <c r="K127"/>
  <c r="F128"/>
  <c r="J128"/>
  <c r="N128"/>
  <c r="I129"/>
  <c r="M129"/>
  <c r="G128"/>
  <c r="H125"/>
  <c r="L125"/>
  <c r="G126"/>
  <c r="K126"/>
  <c r="F127"/>
  <c r="J127"/>
  <c r="N127"/>
  <c r="I128"/>
  <c r="M128"/>
  <c r="H129"/>
  <c r="L129"/>
  <c r="K128"/>
  <c r="G125"/>
  <c r="K125"/>
  <c r="I95" i="1"/>
  <c r="I96"/>
  <c r="I92"/>
  <c r="I93"/>
  <c r="I94"/>
  <c r="M95"/>
  <c r="M96"/>
  <c r="M92"/>
  <c r="M93"/>
  <c r="M94"/>
  <c r="H82"/>
  <c r="L82"/>
  <c r="G83"/>
  <c r="K83"/>
  <c r="F84"/>
  <c r="J84"/>
  <c r="N84"/>
  <c r="I85"/>
  <c r="M85"/>
  <c r="H86"/>
  <c r="L86"/>
  <c r="G82"/>
  <c r="K82"/>
  <c r="F83"/>
  <c r="J83"/>
  <c r="N83"/>
  <c r="I84"/>
  <c r="M84"/>
  <c r="H85"/>
  <c r="L85"/>
  <c r="G86"/>
  <c r="K86"/>
  <c r="F82"/>
  <c r="J82"/>
  <c r="N82"/>
  <c r="I83"/>
  <c r="M83"/>
  <c r="H84"/>
  <c r="L84"/>
  <c r="G85"/>
  <c r="K85"/>
  <c r="F86"/>
  <c r="J86"/>
  <c r="N86"/>
  <c r="I82"/>
  <c r="M82"/>
  <c r="N94" l="1"/>
  <c r="N95"/>
  <c r="N96"/>
  <c r="N92"/>
  <c r="N93"/>
  <c r="L96"/>
  <c r="L92"/>
  <c r="L93"/>
  <c r="L94"/>
  <c r="L95"/>
  <c r="F94"/>
  <c r="F95"/>
  <c r="F96"/>
  <c r="F92"/>
  <c r="F93"/>
  <c r="J94"/>
  <c r="J95"/>
  <c r="J96"/>
  <c r="J92"/>
  <c r="J93"/>
  <c r="G93"/>
  <c r="G94"/>
  <c r="G95"/>
  <c r="G96"/>
  <c r="G92"/>
  <c r="K93"/>
  <c r="K94"/>
  <c r="K95"/>
  <c r="K96"/>
  <c r="K92"/>
  <c r="H96"/>
  <c r="H92"/>
  <c r="H93"/>
  <c r="H94"/>
  <c r="H95"/>
</calcChain>
</file>

<file path=xl/sharedStrings.xml><?xml version="1.0" encoding="utf-8"?>
<sst xmlns="http://schemas.openxmlformats.org/spreadsheetml/2006/main" count="2184" uniqueCount="124">
  <si>
    <t>Timestamp</t>
  </si>
  <si>
    <t>Name of Students</t>
  </si>
  <si>
    <t>Class</t>
  </si>
  <si>
    <t>Admission Number</t>
  </si>
  <si>
    <t>Subject &amp; Teacher</t>
  </si>
  <si>
    <t>à¤µà¥à¤¯à¤¾à¤–à¥à¤¯à¤¾à¤¨ à¤¸à¥‡ à¤°à¥‚à¤šà¤¿ à¤®à¥‡à¤‚ à¤µà¥ƒà¤¦à¥à¤§à¤¿ à¤¹à¥à¤ˆ , à¤†à¤ª à¤‡à¤¸ à¤¬à¤¾à¤¤ à¤¸à¥‡ à¤¸à¤¹à¤®à¤¤  à¤¹à¥ˆà¤‚ ?
Do you agree that lecture. increased interest ?</t>
  </si>
  <si>
    <t>à¤¶à¤¿à¤•à¥à¤·à¤£ à¤œà¤¾à¤¨à¤•à¤¾à¤°à¥€ à¤¸à¥‡ à¤ªà¤°à¤¿à¤ªà¥‚à¤°à¥à¤£ à¤¥à¤¾ à¤•à¥à¤¯à¤¾ à¤†à¤ª à¤‡à¤¸ à¤¬à¤¾à¤¤ à¤¸à¥‡ à¤¸à¤¹à¤®à¤¤  à¤¹à¥ˆà¤‚ ?
The teaching was full of information. Do you agree with this ?</t>
  </si>
  <si>
    <t>à¤¶à¤¿à¤•à¥à¤·à¤• à¤•à¤¾ à¤µà¤¿à¤¦à¥à¤¯à¤¾à¤°à¥à¤¥à¤¿à¤¯à¥‹à¤‚ à¤•à¥‡ à¤ªà¥à¤°à¤¤à¤¿ à¤µà¥à¤¯à¤µà¥à¤¹à¤¾à¤° à¤®à¤¿à¤¤à¥à¤°à¤¤à¤¾à¤ªà¥‚à¤°à¥à¤£ à¤à¤µà¤‚ à¤¸à¤¹à¤¯à¥‹à¤— à¤•à¥‡ à¤­à¤¾à¤µà¤¨à¤¾ à¤¸à¥‡ à¤ªà¤°à¤¿à¤ªà¥‚à¤°à¥à¤£ à¤¥à¤¾ à¤•à¥à¤¯à¤¾ à¤†à¤ª à¤‡à¤¸ à¤¬à¤¾à¤¤ à¤¸à¥‡ à¤¸à¤¹à¤®à¤¤  à¤¹à¥ˆà¤‚ ? 
The teacher's behavior towards the students was friendly and co-operative.  Do you agree with this ?</t>
  </si>
  <si>
    <t xml:space="preserve">à¤¶à¤¿à¤•à¥à¤·à¤• à¤µà¤¿à¤¦à¥à¤¯à¤¾à¤°à¥à¤¥à¤¿à¤¯à¥‹à¤‚ à¤•à¥‡ à¤¦à¥à¤µà¤¾à¤°à¤¾ à¤ªà¥‚à¤›à¥‡ à¤—à¤¯à¥‡ à¤ªà¥à¤°à¤¶à¥à¤¨à¥‹ à¤•à¤¾ à¤¸à¤®à¤¾à¤§à¤¾à¤¨ à¤•à¤°à¤¨à¥‡ à¤¹à¥‡à¤¤à¥ à¤¤à¤¤à¥à¤ªà¤°  à¤°à¤¹à¤¤à¥‡ à¤¹à¥ˆ à¤•à¥à¤¯à¤¾ à¤†à¤ª à¤‡à¤¸ à¤¬à¤¾à¤¤ à¤¸à¥‡ à¤¸à¤¹à¤®à¤¤  à¤¹à¥ˆà¤‚ ? 
Teacher always ready to solve the questions asked by the students. Do you agree with this ? </t>
  </si>
  <si>
    <t xml:space="preserve">à¤¶à¤¿à¤•à¥à¤·à¤• à¤¨à¥‡ à¤µà¤¿à¤·à¤¯ à¤•à¥‡ à¤ªà¥à¤°à¤¤à¤¿ à¤°à¥‚à¤šà¤¿ à¤œà¤¾à¤—à¥ƒà¤¤ à¤•à¥€ , à¤•à¥à¤¯à¤¾ à¤†à¤ª à¤‡à¤¸ à¤¬à¤¾à¤¤ à¤¸à¥‡ à¤¸à¤¹à¤®à¤¤  à¤¹à¥ˆà¤‚ ?  
Do you agree that teacher aroused interest in the subject ? </t>
  </si>
  <si>
    <t xml:space="preserve">à¤¸à¤®à¤¯ à¤ªà¤° à¤ªà¤¾à¤ à¥à¤¯à¤•à¥à¤°à¤®  à¤ªà¥‚à¤°à¥à¤£ à¤¹à¥à¤†, à¤•à¥à¤¯à¤¾ à¤†à¤ª à¤‡à¤¸ à¤¬à¤¾à¤¤ à¤¸à¥‡ à¤¸à¤¹à¤®à¤¤  à¤¹à¥ˆà¤‚ ? 
Do you agree that the syllabus was completed on time  ? </t>
  </si>
  <si>
    <t>à¤¶à¤¿à¤•à¥à¤·à¤• à¤¸à¤®à¤¯à¤¨à¤¿à¤·à¥à¤Ÿ à¤¹à¥ˆ à¤à¤µà¤‚ à¤¨à¤¿à¤¯à¤®à¤¿à¤¤ à¤µà¥à¤¯à¤¾à¤–à¥à¤¯à¤¾à¤¨ à¤¦à¥‡à¤¤à¥‡ à¤¹à¥ˆ, à¤•à¥à¤¯à¤¾ à¤†à¤ª à¤‡à¤¸ à¤¬à¤¾à¤¤ à¤¸à¥‡ à¤¸à¤¹à¤®à¤¤  à¤¹à¥ˆà¤‚ ? 
The teachers are punctual and give regular lectures. Do you agree with this ?</t>
  </si>
  <si>
    <t xml:space="preserve">
à¤¶à¤¿à¤•à¥à¤·à¤• à¤•à¤¾ à¤¸à¤®à¥à¤ªà¥à¤°à¥‡à¤·à¤£ à¤¸à¥à¤¸à¥à¤ªà¤·à¥à¤  à¤¹à¥ˆ ,à¤•à¥à¤¯à¤¾ à¤†à¤ª à¤‡à¤¸ à¤¬à¤¾à¤¤ à¤¸à¥‡ à¤¸à¤¹à¤®à¤¤  à¤¹à¥ˆà¤‚ ?
Teacher's communication is clear. Do you agree with this ? </t>
  </si>
  <si>
    <t xml:space="preserve">à¤¶à¤¿à¤•à¥à¤·à¤• à¤¨à¥‡ à¤¶à¤¿à¤•à¥à¤·à¤£ à¤•à¥‡ à¤¦à¥Œà¤°à¤¾à¤¨ à¤†à¤§à¥à¤¨à¤¿à¤• à¤¤à¤•à¤¨à¥€à¤• à¤ªà¤¾à¤µà¤° à¤ªà¥‰à¤‡à¤¨à¥à¤Ÿ à¤•à¤¾ à¤ªà¥à¤°à¤¯à¥‹à¤— à¤•à¤¿à¤¯à¤¾, à¤•à¥à¤¯à¤¾ à¤†à¤ª à¤‡à¤¸ à¤¬à¤¾à¤¤ à¤¸à¥‡ à¤¸à¤¹à¤®à¤¤  à¤¹à¥ˆà¤‚ ? 
Teacher used modern technology power point during teaching. Do you agree with this ? </t>
  </si>
  <si>
    <t>à¤µà¤¿à¤·à¤¯ à¤…à¤µà¤§à¤¾à¤°à¤£à¤¾ à¤ªà¤° à¤¶à¤¿à¤•à¥à¤·à¤• à¤•à¤¾ à¤œà¥à¤žà¤¾à¤¨
Teacher's knowledge on subject concept ?</t>
  </si>
  <si>
    <t>à¤…à¤ªà¤¨à¥‡ à¤¶à¤¿à¤•à¥à¤·à¤• à¤¸à¥‡ à¤¸à¤‚à¤¤à¥à¤·à¥à¤Ÿà¤¿ à¤•à¤¾ à¤¸à¥à¤¤à¤° à¤¬à¤¤à¤¾à¤‡à¤¯à¥‡ 
Indicate you level of satisfaction with your teacher.</t>
  </si>
  <si>
    <t>2023/04/18 2:40:43 PM GMT+5:30</t>
  </si>
  <si>
    <t xml:space="preserve">Komita parkar </t>
  </si>
  <si>
    <t>M.Com. IV Semester</t>
  </si>
  <si>
    <t>Commerce- Dr. Devdutt Sharma</t>
  </si>
  <si>
    <t>Agree</t>
  </si>
  <si>
    <t>Not Agree &amp; Not Disagree</t>
  </si>
  <si>
    <t>Disagree</t>
  </si>
  <si>
    <t>Avarage</t>
  </si>
  <si>
    <t>2023/04/18 2:03:38 PM GMT+5:30</t>
  </si>
  <si>
    <t>Premlata</t>
  </si>
  <si>
    <t>Satisfied</t>
  </si>
  <si>
    <t>2023/04/18 1:26:03 PM GMT+5:30</t>
  </si>
  <si>
    <t>REENU</t>
  </si>
  <si>
    <t>Strongly Agree</t>
  </si>
  <si>
    <t>2023/04/18 1:22:14 PM GMT+5:30</t>
  </si>
  <si>
    <t xml:space="preserve">Yogita bhuarya </t>
  </si>
  <si>
    <t>Highly Satisfied</t>
  </si>
  <si>
    <t>Dissatisfied</t>
  </si>
  <si>
    <t>2023/04/18 1:21:01 PM GMT+5:30</t>
  </si>
  <si>
    <t xml:space="preserve">Anjali chouhan </t>
  </si>
  <si>
    <t>M.Com. II Semester</t>
  </si>
  <si>
    <t>Commerce- Dr. Dharmendra Singh</t>
  </si>
  <si>
    <t>2023/04/18 2:36:25 PM GMT+5:30</t>
  </si>
  <si>
    <t>2023/04/18 1:59:57 PM GMT+5:30</t>
  </si>
  <si>
    <t>2023/04/18 1:06:16 PM GMT+5:30</t>
  </si>
  <si>
    <t>2023/04/18 1:16:34 PM GMT+5:30</t>
  </si>
  <si>
    <t xml:space="preserve">Roshni Farooqui </t>
  </si>
  <si>
    <t>2023/04/18 1:19:33 PM GMT+5:30</t>
  </si>
  <si>
    <t>2023/04/18 2:42:17 PM GMT+5:30</t>
  </si>
  <si>
    <t>Commerce- Ku. Pooja Khandelwal</t>
  </si>
  <si>
    <t>2023/04/18 2:04:15 PM GMT+5:30</t>
  </si>
  <si>
    <t>2023/04/18 1:28:00 PM GMT+5:30</t>
  </si>
  <si>
    <t>2023/04/18 1:23:13 PM GMT+5:30</t>
  </si>
  <si>
    <t>2023/04/18 2:38:58 PM GMT+5:30</t>
  </si>
  <si>
    <t>Commerce- Smt. Anita Thakur</t>
  </si>
  <si>
    <t>2023/04/18 2:02:28 PM GMT+5:30</t>
  </si>
  <si>
    <t>2023/04/18 1:23:52 PM GMT+5:30</t>
  </si>
  <si>
    <t>2023/04/18 1:20:57 PM GMT+5:30</t>
  </si>
  <si>
    <t>2023/04/18 7:18:58 PM GMT+5:30</t>
  </si>
  <si>
    <t>M.Com. I Semester/ II Semester</t>
  </si>
  <si>
    <t>Dr. Devdutt Sharma</t>
  </si>
  <si>
    <t>2023/04/22 9:43:33 AM GMT+5:30</t>
  </si>
  <si>
    <t xml:space="preserve">Bheemraj Bhardwaj </t>
  </si>
  <si>
    <t>2023/05/05 9:15:08 AM GMT+5:30</t>
  </si>
  <si>
    <t>Divya sahu</t>
  </si>
  <si>
    <t>2023/05/05 12:27:05 PM GMT+5:30</t>
  </si>
  <si>
    <t xml:space="preserve">Nasreen Nisha </t>
  </si>
  <si>
    <t>2023/04/20 10:22:31 PM GMT+5:30</t>
  </si>
  <si>
    <t xml:space="preserve">Damni yadav </t>
  </si>
  <si>
    <t>M.Com. III Semester/ IV Semester</t>
  </si>
  <si>
    <t>2023/04/30 4:32:12 PM GMT+5:30</t>
  </si>
  <si>
    <t xml:space="preserve">Huppy sahu </t>
  </si>
  <si>
    <t>2023/05/01 4:30:08 PM GMT+5:30</t>
  </si>
  <si>
    <t xml:space="preserve">Leena </t>
  </si>
  <si>
    <t>2023/04/30 4:40:05 PM GMT+5:30</t>
  </si>
  <si>
    <t>Mamta singh</t>
  </si>
  <si>
    <t>2023/04/18 7:41:42 PM GMT+5:30</t>
  </si>
  <si>
    <t>Tamini</t>
  </si>
  <si>
    <t>2023/04/18 6:47:10 PM GMT+5:30</t>
  </si>
  <si>
    <t>Vaishali</t>
  </si>
  <si>
    <t>2023/04/22 9:41:45 AM GMT+5:30</t>
  </si>
  <si>
    <t>Dr. Dharmendra Singh</t>
  </si>
  <si>
    <t>2023/05/05 9:19:42 AM GMT+5:30</t>
  </si>
  <si>
    <t>2023/05/05 12:15:25 PM GMT+5:30</t>
  </si>
  <si>
    <t>2023/04/30 4:30:07 PM GMT+5:30</t>
  </si>
  <si>
    <t>Huppy sahu</t>
  </si>
  <si>
    <t>2023/05/01 4:28:04 PM GMT+5:30</t>
  </si>
  <si>
    <t>2023/04/30 4:36:12 PM GMT+5:30</t>
  </si>
  <si>
    <t xml:space="preserve">Mamta singh </t>
  </si>
  <si>
    <t>2023/04/18 7:39:17 PM GMT+5:30</t>
  </si>
  <si>
    <t>2023/04/19 2:26:39 PM GMT+5:30</t>
  </si>
  <si>
    <t>Umashankar</t>
  </si>
  <si>
    <t>2023/04/18 6:45:27 PM GMT+5:30</t>
  </si>
  <si>
    <t>2023/04/18 7:19:39 PM GMT+5:30</t>
  </si>
  <si>
    <t>Ku. Pooja Khandelwal</t>
  </si>
  <si>
    <t>2023/04/22 9:45:25 AM GMT+5:30</t>
  </si>
  <si>
    <t>2023/05/05 8:53:48 AM GMT+5:30</t>
  </si>
  <si>
    <t>2023/05/05 12:29:30 PM GMT+5:30</t>
  </si>
  <si>
    <t>2023/04/20 10:24:59 PM GMT+5:30</t>
  </si>
  <si>
    <t>2023/04/30 4:32:58 PM GMT+5:30</t>
  </si>
  <si>
    <t>2023/05/01 4:30:59 PM GMT+5:30</t>
  </si>
  <si>
    <t>2023/04/30 4:41:02 PM GMT+5:30</t>
  </si>
  <si>
    <t>2023/04/18 7:42:34 PM GMT+5:30</t>
  </si>
  <si>
    <t>2023/04/18 6:48:10 PM GMT+5:30</t>
  </si>
  <si>
    <t>2023/04/18 7:17:48 PM GMT+5:30</t>
  </si>
  <si>
    <t>Smt. Anita Thakur</t>
  </si>
  <si>
    <t>Not Agree Not Disagree</t>
  </si>
  <si>
    <t>Strongly Disagree</t>
  </si>
  <si>
    <t>2023/04/22 9:44:42 AM GMT+5:30</t>
  </si>
  <si>
    <t>2023/05/05 9:16:57 AM GMT+5:30</t>
  </si>
  <si>
    <t>2023/05/05 9:22:10 AM GMT+5:30</t>
  </si>
  <si>
    <t>2023/05/05 12:24:53 PM GMT+5:30</t>
  </si>
  <si>
    <t>2023/04/30 4:31:23 PM GMT+5:30</t>
  </si>
  <si>
    <t>2023/05/01 4:29:10 PM GMT+5:30</t>
  </si>
  <si>
    <t>2023/04/30 4:38:17 PM GMT+5:30</t>
  </si>
  <si>
    <t>2023/04/18 7:40:32 PM GMT+5:30</t>
  </si>
  <si>
    <t>2023/04/18 6:46:32 PM GMT+5:30</t>
  </si>
  <si>
    <t xml:space="preserve">1. व्याख्यान से रूचि में वृद्धि हुई, आप इस बात से सहमत हैं?
Do you agree that lecture? Increased interest?
</t>
  </si>
  <si>
    <t xml:space="preserve">2. शिक्षण जानकारी से परिपूर्ण था क्या आप इस बात से सहमत हैं?
The teaching was full of information. Do you agree with this?
</t>
  </si>
  <si>
    <t xml:space="preserve">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t>
  </si>
  <si>
    <t xml:space="preserve">4. शिक्षक विद्यार्थियों के द्वारा पूछे गये प्रश्नो का समाधान करने हेतु तत्पर  रहते है क्या आप इस बात से सहमत हैं? 
 Teacher always ready to solve the questions asked by the students. Do you agree with this ? 
</t>
  </si>
  <si>
    <t xml:space="preserve">5. शिक्षक ने विषय के प्रति रूचि जागृत की , क्या आप इस बात से सहमत हैं?  
Do you agree that teacher aroused interest in the subject ?
</t>
  </si>
  <si>
    <t xml:space="preserve">6.  समय पर पाठ्यक्रम पूर्ण हुआ, क्या आप इस बात से सहमत हैं? 
Do you agree that the syllabus was completed on time  ?
</t>
  </si>
  <si>
    <t xml:space="preserve">7. शिक्षक समयनिष्ट है एवं नियमित व्याख्यान देते है, क्या आप इस बात से सहमत हैं? 
The teachers are punctual and give regular lectures. Do you agree with this ?
</t>
  </si>
  <si>
    <t xml:space="preserve">8. शिक्षक का सम्प्रेषण सुस्पष्ठ है ,क्या आप इस बात से सहमत हैं ?
Teacher's communication is clear. Do you agree with this ? 
</t>
  </si>
  <si>
    <t xml:space="preserve">9. शिक्षक ने शिक्षण के दौरान आधुनिक तकनीक पावर पॉइन्ट का प्रयोग किया, क्या आप इस बात से सहमत हैं? 
Teacher used modern technology power point during teaching. Do you agree with this ?
</t>
  </si>
  <si>
    <t xml:space="preserve">10. विषय अवधारणा पर शिक्षक का ज्ञान
Teacher's knowledge on subject concept?
</t>
  </si>
  <si>
    <t xml:space="preserve">11. अपने शिक्षक से संतुष्टि का स्तर बताइये
Indicate you level of satisfaction with your teacher.
</t>
  </si>
</sst>
</file>

<file path=xl/styles.xml><?xml version="1.0" encoding="utf-8"?>
<styleSheet xmlns="http://schemas.openxmlformats.org/spreadsheetml/2006/main">
  <fonts count="1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C00000"/>
      </left>
      <right style="thin">
        <color rgb="FFC00000"/>
      </right>
      <top style="thin">
        <color rgb="FFC00000"/>
      </top>
      <bottom style="thin">
        <color rgb="FFC00000"/>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
    <xf numFmtId="0" fontId="0" fillId="0" borderId="0" xfId="0"/>
    <xf numFmtId="0" fontId="0" fillId="0" borderId="0" xfId="0" applyAlignment="1">
      <alignment wrapText="1"/>
    </xf>
    <xf numFmtId="0" fontId="18" fillId="0" borderId="10" xfId="0" applyFont="1" applyBorder="1" applyAlignment="1"/>
    <xf numFmtId="0" fontId="0" fillId="0" borderId="0" xfId="0" applyBorder="1"/>
    <xf numFmtId="0" fontId="18" fillId="0" borderId="0" xfId="0" applyFont="1" applyBorder="1" applyAlignment="1"/>
    <xf numFmtId="0" fontId="0" fillId="0" borderId="11" xfId="0" applyBorder="1"/>
    <xf numFmtId="0" fontId="18" fillId="0" borderId="12" xfId="0" applyFont="1" applyBorder="1" applyAlignment="1"/>
    <xf numFmtId="0" fontId="18" fillId="0" borderId="13" xfId="0" applyFont="1" applyBorder="1" applyAlignment="1"/>
    <xf numFmtId="0" fontId="0" fillId="0" borderId="14" xfId="0" applyBorder="1"/>
    <xf numFmtId="0" fontId="18" fillId="0" borderId="15" xfId="0" applyFont="1" applyBorder="1" applyAlignment="1"/>
    <xf numFmtId="0" fontId="0" fillId="0" borderId="16" xfId="0" applyBorder="1"/>
    <xf numFmtId="0" fontId="18" fillId="0" borderId="17" xfId="0" applyFont="1" applyBorder="1" applyAlignment="1"/>
    <xf numFmtId="0" fontId="18" fillId="0" borderId="18" xfId="0" applyFont="1" applyBorder="1" applyAlignment="1"/>
    <xf numFmtId="0" fontId="0" fillId="33" borderId="0" xfId="0" applyFill="1"/>
    <xf numFmtId="0" fontId="0" fillId="33" borderId="0" xfId="0" applyFill="1" applyAlignment="1">
      <alignment wrapText="1"/>
    </xf>
    <xf numFmtId="0" fontId="0" fillId="33" borderId="0" xfId="0" applyNumberFormat="1" applyFill="1" applyAlignment="1">
      <alignment wrapText="1"/>
    </xf>
    <xf numFmtId="0" fontId="18" fillId="33" borderId="10" xfId="0" applyFont="1" applyFill="1" applyBorder="1" applyAlignment="1"/>
    <xf numFmtId="0" fontId="18" fillId="0" borderId="20" xfId="0" applyFont="1" applyBorder="1" applyAlignment="1"/>
    <xf numFmtId="0" fontId="0" fillId="0" borderId="19" xfId="0" applyBorder="1"/>
    <xf numFmtId="0" fontId="18" fillId="33" borderId="20" xfId="0" applyFont="1" applyFill="1" applyBorder="1" applyAlignment="1"/>
    <xf numFmtId="0" fontId="0" fillId="33" borderId="19" xfId="0" applyFill="1" applyBorder="1"/>
    <xf numFmtId="0" fontId="18" fillId="0" borderId="21" xfId="0" applyFont="1" applyBorder="1" applyAlignment="1"/>
    <xf numFmtId="0" fontId="18" fillId="0" borderId="22" xfId="0" applyFont="1" applyBorder="1" applyAlignment="1"/>
    <xf numFmtId="0" fontId="18" fillId="33" borderId="21" xfId="0" applyFont="1" applyFill="1" applyBorder="1" applyAlignment="1"/>
    <xf numFmtId="0" fontId="18" fillId="33" borderId="12" xfId="0" applyFont="1" applyFill="1" applyBorder="1" applyAlignment="1"/>
    <xf numFmtId="0" fontId="18" fillId="33" borderId="13" xfId="0" applyFont="1" applyFill="1" applyBorder="1" applyAlignment="1"/>
    <xf numFmtId="0" fontId="18" fillId="33" borderId="15" xfId="0" applyFont="1" applyFill="1" applyBorder="1" applyAlignment="1"/>
    <xf numFmtId="0" fontId="18" fillId="33" borderId="22" xfId="0" applyFont="1" applyFill="1" applyBorder="1" applyAlignment="1"/>
    <xf numFmtId="0" fontId="18" fillId="33" borderId="17" xfId="0" applyFont="1" applyFill="1" applyBorder="1" applyAlignment="1"/>
    <xf numFmtId="0" fontId="18" fillId="33" borderId="18" xfId="0" applyFont="1" applyFill="1" applyBorder="1" applyAlignment="1"/>
    <xf numFmtId="0" fontId="0" fillId="33" borderId="11" xfId="0" applyFill="1" applyBorder="1"/>
    <xf numFmtId="0" fontId="0" fillId="33" borderId="14" xfId="0" applyFill="1" applyBorder="1"/>
    <xf numFmtId="0" fontId="0" fillId="33" borderId="16" xfId="0"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Singh'!$F$1:$F$2</c:f>
              <c:strCache>
                <c:ptCount val="1"/>
                <c:pt idx="0">
                  <c:v>1. व्याख्यान से रूचि में वृद्धि हुई, आप इस बात से सहमत हैं?
Do you agree that lecture? Increased interest?
 Strongly Agree</c:v>
                </c:pt>
              </c:strCache>
            </c:strRef>
          </c:tx>
          <c:explosion val="25"/>
          <c:dLbls>
            <c:showPercent val="1"/>
          </c:dLbls>
          <c:cat>
            <c:strRef>
              <c:f>'Dr. Dharmendra Singh'!$E$3:$E$7</c:f>
              <c:strCache>
                <c:ptCount val="5"/>
                <c:pt idx="0">
                  <c:v>Strongly Agree</c:v>
                </c:pt>
                <c:pt idx="1">
                  <c:v>Agree</c:v>
                </c:pt>
                <c:pt idx="2">
                  <c:v>Not Agree &amp; Not Disagree</c:v>
                </c:pt>
                <c:pt idx="3">
                  <c:v>Disagree</c:v>
                </c:pt>
                <c:pt idx="4">
                  <c:v>Strongly Disagree</c:v>
                </c:pt>
              </c:strCache>
            </c:strRef>
          </c:cat>
          <c:val>
            <c:numRef>
              <c:f>'Dr. Dharmendra Singh'!$F$3:$F$7</c:f>
              <c:numCache>
                <c:formatCode>General</c:formatCode>
                <c:ptCount val="5"/>
                <c:pt idx="0">
                  <c:v>1</c:v>
                </c:pt>
                <c:pt idx="1">
                  <c:v>0</c:v>
                </c:pt>
                <c:pt idx="2">
                  <c:v>0</c:v>
                </c:pt>
                <c:pt idx="3">
                  <c:v>0</c:v>
                </c:pt>
                <c:pt idx="4">
                  <c:v>0</c:v>
                </c:pt>
              </c:numCache>
            </c:numRef>
          </c:val>
        </c:ser>
        <c:dLbls>
          <c:showPercent val="1"/>
        </c:dLbls>
      </c:pie3DChart>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Singh'!$F$35:$F$40</c:f>
              <c:strCache>
                <c:ptCount val="1"/>
                <c:pt idx="0">
                  <c:v>1. व्याख्यान से रूचि में वृद्धि हुई, आप इस बात से सहमत हैं?
Do you agree that lecture? Increased interest?
 Agree Agree Agree Strongly Agree Agree</c:v>
                </c:pt>
              </c:strCache>
            </c:strRef>
          </c:tx>
          <c:explosion val="25"/>
          <c:cat>
            <c:strRef>
              <c:f>'Dr. Dharmendra Singh'!$E$41:$E$45</c:f>
              <c:strCache>
                <c:ptCount val="5"/>
                <c:pt idx="0">
                  <c:v>Strongly Agree</c:v>
                </c:pt>
                <c:pt idx="1">
                  <c:v>Agree</c:v>
                </c:pt>
                <c:pt idx="2">
                  <c:v>Not Agree &amp; Not Disagree</c:v>
                </c:pt>
                <c:pt idx="3">
                  <c:v>Disagree</c:v>
                </c:pt>
                <c:pt idx="4">
                  <c:v>Strongly Disagree</c:v>
                </c:pt>
              </c:strCache>
            </c:strRef>
          </c:cat>
          <c:val>
            <c:numRef>
              <c:f>'Dr. Dharmendra Singh'!$F$41:$F$45</c:f>
              <c:numCache>
                <c:formatCode>General</c:formatCode>
                <c:ptCount val="5"/>
                <c:pt idx="0">
                  <c:v>1</c:v>
                </c:pt>
                <c:pt idx="1">
                  <c:v>4</c:v>
                </c:pt>
                <c:pt idx="2">
                  <c:v>0</c:v>
                </c:pt>
                <c:pt idx="3">
                  <c:v>0</c:v>
                </c:pt>
                <c:pt idx="4">
                  <c:v>0</c:v>
                </c:pt>
              </c:numCache>
            </c:numRef>
          </c:val>
        </c:ser>
      </c:pie3DChart>
    </c:plotArea>
    <c:legend>
      <c:legendPos val="r"/>
    </c:legend>
    <c:plotVisOnly val="1"/>
  </c:chart>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Singh'!$G$35:$G$40</c:f>
              <c:strCache>
                <c:ptCount val="1"/>
                <c:pt idx="0">
                  <c:v>2. शिक्षण जानकारी से परिपूर्ण था क्या आप इस बात से सहमत हैं?
The teaching was full of information. Do you agree with this?
 Strongly Agree Agree Agree Strongly Agree Agree</c:v>
                </c:pt>
              </c:strCache>
            </c:strRef>
          </c:tx>
          <c:explosion val="25"/>
          <c:cat>
            <c:strRef>
              <c:f>'Dr. Dharmendra Singh'!$E$41:$E$45</c:f>
              <c:strCache>
                <c:ptCount val="5"/>
                <c:pt idx="0">
                  <c:v>Strongly Agree</c:v>
                </c:pt>
                <c:pt idx="1">
                  <c:v>Agree</c:v>
                </c:pt>
                <c:pt idx="2">
                  <c:v>Not Agree &amp; Not Disagree</c:v>
                </c:pt>
                <c:pt idx="3">
                  <c:v>Disagree</c:v>
                </c:pt>
                <c:pt idx="4">
                  <c:v>Strongly Disagree</c:v>
                </c:pt>
              </c:strCache>
            </c:strRef>
          </c:cat>
          <c:val>
            <c:numRef>
              <c:f>'Dr. Dharmendra Singh'!$G$41:$G$45</c:f>
              <c:numCache>
                <c:formatCode>General</c:formatCode>
                <c:ptCount val="5"/>
                <c:pt idx="0">
                  <c:v>2</c:v>
                </c:pt>
                <c:pt idx="1">
                  <c:v>3</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044" l="0.7000000000000004" r="0.7000000000000004" t="0.75000000000000044" header="0.30000000000000021" footer="0.3000000000000002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Singh'!$H$35:$H$40</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 Agree Strongly Agree Agree</c:v>
                </c:pt>
              </c:strCache>
            </c:strRef>
          </c:tx>
          <c:explosion val="25"/>
          <c:cat>
            <c:strRef>
              <c:f>'Dr. Dharmendra Singh'!$E$41:$E$45</c:f>
              <c:strCache>
                <c:ptCount val="5"/>
                <c:pt idx="0">
                  <c:v>Strongly Agree</c:v>
                </c:pt>
                <c:pt idx="1">
                  <c:v>Agree</c:v>
                </c:pt>
                <c:pt idx="2">
                  <c:v>Not Agree &amp; Not Disagree</c:v>
                </c:pt>
                <c:pt idx="3">
                  <c:v>Disagree</c:v>
                </c:pt>
                <c:pt idx="4">
                  <c:v>Strongly Disagree</c:v>
                </c:pt>
              </c:strCache>
            </c:strRef>
          </c:cat>
          <c:val>
            <c:numRef>
              <c:f>'Dr. Dharmendra Singh'!$H$41:$H$45</c:f>
              <c:numCache>
                <c:formatCode>General</c:formatCode>
                <c:ptCount val="5"/>
                <c:pt idx="0">
                  <c:v>1</c:v>
                </c:pt>
                <c:pt idx="1">
                  <c:v>4</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078" l="0.70000000000000062" r="0.70000000000000062" t="0.750000000000000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Singh'!$I$35:$I$40</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 Agree Agree Strongly Agree Agree</c:v>
                </c:pt>
              </c:strCache>
            </c:strRef>
          </c:tx>
          <c:explosion val="25"/>
          <c:cat>
            <c:strRef>
              <c:f>'Dr. Dharmendra Singh'!$E$41:$E$45</c:f>
              <c:strCache>
                <c:ptCount val="5"/>
                <c:pt idx="0">
                  <c:v>Strongly Agree</c:v>
                </c:pt>
                <c:pt idx="1">
                  <c:v>Agree</c:v>
                </c:pt>
                <c:pt idx="2">
                  <c:v>Not Agree &amp; Not Disagree</c:v>
                </c:pt>
                <c:pt idx="3">
                  <c:v>Disagree</c:v>
                </c:pt>
                <c:pt idx="4">
                  <c:v>Strongly Disagree</c:v>
                </c:pt>
              </c:strCache>
            </c:strRef>
          </c:cat>
          <c:val>
            <c:numRef>
              <c:f>'Dr. Dharmendra Singh'!$I$41:$I$45</c:f>
              <c:numCache>
                <c:formatCode>General</c:formatCode>
                <c:ptCount val="5"/>
                <c:pt idx="0">
                  <c:v>1</c:v>
                </c:pt>
                <c:pt idx="1">
                  <c:v>4</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Singh'!$J$35:$J$40</c:f>
              <c:strCache>
                <c:ptCount val="1"/>
                <c:pt idx="0">
                  <c:v>5. शिक्षक ने विषय के प्रति रूचि जागृत की , क्या आप इस बात से सहमत हैं?  
Do you agree that teacher aroused interest in the subject ?
 Agree Agree Agree Strongly Agree Agree</c:v>
                </c:pt>
              </c:strCache>
            </c:strRef>
          </c:tx>
          <c:explosion val="25"/>
          <c:cat>
            <c:strRef>
              <c:f>'Dr. Dharmendra Singh'!$E$41:$E$45</c:f>
              <c:strCache>
                <c:ptCount val="5"/>
                <c:pt idx="0">
                  <c:v>Strongly Agree</c:v>
                </c:pt>
                <c:pt idx="1">
                  <c:v>Agree</c:v>
                </c:pt>
                <c:pt idx="2">
                  <c:v>Not Agree &amp; Not Disagree</c:v>
                </c:pt>
                <c:pt idx="3">
                  <c:v>Disagree</c:v>
                </c:pt>
                <c:pt idx="4">
                  <c:v>Strongly Disagree</c:v>
                </c:pt>
              </c:strCache>
            </c:strRef>
          </c:cat>
          <c:val>
            <c:numRef>
              <c:f>'Dr. Dharmendra Singh'!$J$41:$J$45</c:f>
              <c:numCache>
                <c:formatCode>General</c:formatCode>
                <c:ptCount val="5"/>
                <c:pt idx="0">
                  <c:v>1</c:v>
                </c:pt>
                <c:pt idx="1">
                  <c:v>4</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Singh'!$K$35:$K$40</c:f>
              <c:strCache>
                <c:ptCount val="1"/>
                <c:pt idx="0">
                  <c:v>6.  समय पर पाठ्यक्रम पूर्ण हुआ, क्या आप इस बात से सहमत हैं? 
Do you agree that the syllabus was completed on time  ?
 Agree Agree Agree Agree Agree</c:v>
                </c:pt>
              </c:strCache>
            </c:strRef>
          </c:tx>
          <c:explosion val="25"/>
          <c:cat>
            <c:strRef>
              <c:f>'Dr. Dharmendra Singh'!$E$41:$E$45</c:f>
              <c:strCache>
                <c:ptCount val="5"/>
                <c:pt idx="0">
                  <c:v>Strongly Agree</c:v>
                </c:pt>
                <c:pt idx="1">
                  <c:v>Agree</c:v>
                </c:pt>
                <c:pt idx="2">
                  <c:v>Not Agree &amp; Not Disagree</c:v>
                </c:pt>
                <c:pt idx="3">
                  <c:v>Disagree</c:v>
                </c:pt>
                <c:pt idx="4">
                  <c:v>Strongly Disagree</c:v>
                </c:pt>
              </c:strCache>
            </c:strRef>
          </c:cat>
          <c:val>
            <c:numRef>
              <c:f>'Dr. Dharmendra Singh'!$K$41:$K$45</c:f>
              <c:numCache>
                <c:formatCode>General</c:formatCode>
                <c:ptCount val="5"/>
                <c:pt idx="0">
                  <c:v>0</c:v>
                </c:pt>
                <c:pt idx="1">
                  <c:v>5</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Singh'!$L$35:$L$40</c:f>
              <c:strCache>
                <c:ptCount val="1"/>
                <c:pt idx="0">
                  <c:v>7. शिक्षक समयनिष्ट है एवं नियमित व्याख्यान देते है, क्या आप इस बात से सहमत हैं? 
The teachers are punctual and give regular lectures. Do you agree with this ?
 Agree Agree Agree Agree Agree</c:v>
                </c:pt>
              </c:strCache>
            </c:strRef>
          </c:tx>
          <c:explosion val="25"/>
          <c:cat>
            <c:strRef>
              <c:f>'Dr. Dharmendra Singh'!$E$41:$E$45</c:f>
              <c:strCache>
                <c:ptCount val="5"/>
                <c:pt idx="0">
                  <c:v>Strongly Agree</c:v>
                </c:pt>
                <c:pt idx="1">
                  <c:v>Agree</c:v>
                </c:pt>
                <c:pt idx="2">
                  <c:v>Not Agree &amp; Not Disagree</c:v>
                </c:pt>
                <c:pt idx="3">
                  <c:v>Disagree</c:v>
                </c:pt>
                <c:pt idx="4">
                  <c:v>Strongly Disagree</c:v>
                </c:pt>
              </c:strCache>
            </c:strRef>
          </c:cat>
          <c:val>
            <c:numRef>
              <c:f>'Dr. Dharmendra Singh'!$L$41:$L$45</c:f>
              <c:numCache>
                <c:formatCode>General</c:formatCode>
                <c:ptCount val="5"/>
                <c:pt idx="0">
                  <c:v>0</c:v>
                </c:pt>
                <c:pt idx="1">
                  <c:v>5</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Singh'!$M$35:$M$40</c:f>
              <c:strCache>
                <c:ptCount val="1"/>
                <c:pt idx="0">
                  <c:v>8. शिक्षक का सम्प्रेषण सुस्पष्ठ है ,क्या आप इस बात से सहमत हैं ?
Teacher's communication is clear. Do you agree with this ? 
 Agree Agree Agree Agree Agree</c:v>
                </c:pt>
              </c:strCache>
            </c:strRef>
          </c:tx>
          <c:explosion val="25"/>
          <c:cat>
            <c:strRef>
              <c:f>'Dr. Dharmendra Singh'!$E$41:$E$45</c:f>
              <c:strCache>
                <c:ptCount val="5"/>
                <c:pt idx="0">
                  <c:v>Strongly Agree</c:v>
                </c:pt>
                <c:pt idx="1">
                  <c:v>Agree</c:v>
                </c:pt>
                <c:pt idx="2">
                  <c:v>Not Agree &amp; Not Disagree</c:v>
                </c:pt>
                <c:pt idx="3">
                  <c:v>Disagree</c:v>
                </c:pt>
                <c:pt idx="4">
                  <c:v>Strongly Disagree</c:v>
                </c:pt>
              </c:strCache>
            </c:strRef>
          </c:cat>
          <c:val>
            <c:numRef>
              <c:f>'Dr. Dharmendra Singh'!$M$41:$M$45</c:f>
              <c:numCache>
                <c:formatCode>General</c:formatCode>
                <c:ptCount val="5"/>
                <c:pt idx="0">
                  <c:v>0</c:v>
                </c:pt>
                <c:pt idx="1">
                  <c:v>5</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Singh'!$N$35:$N$40</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 Agree Agree Not Agree &amp; Not Disagree Agree</c:v>
                </c:pt>
              </c:strCache>
            </c:strRef>
          </c:tx>
          <c:explosion val="25"/>
          <c:cat>
            <c:strRef>
              <c:f>'Dr. Dharmendra Singh'!$E$41:$E$45</c:f>
              <c:strCache>
                <c:ptCount val="5"/>
                <c:pt idx="0">
                  <c:v>Strongly Agree</c:v>
                </c:pt>
                <c:pt idx="1">
                  <c:v>Agree</c:v>
                </c:pt>
                <c:pt idx="2">
                  <c:v>Not Agree &amp; Not Disagree</c:v>
                </c:pt>
                <c:pt idx="3">
                  <c:v>Disagree</c:v>
                </c:pt>
                <c:pt idx="4">
                  <c:v>Strongly Disagree</c:v>
                </c:pt>
              </c:strCache>
            </c:strRef>
          </c:cat>
          <c:val>
            <c:numRef>
              <c:f>'Dr. Dharmendra Singh'!$N$41:$N$45</c:f>
              <c:numCache>
                <c:formatCode>General</c:formatCode>
                <c:ptCount val="5"/>
                <c:pt idx="0">
                  <c:v>0</c:v>
                </c:pt>
                <c:pt idx="1">
                  <c:v>4</c:v>
                </c:pt>
                <c:pt idx="2">
                  <c:v>1</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Singh'!$F$74:$F$77</c:f>
              <c:strCache>
                <c:ptCount val="1"/>
                <c:pt idx="0">
                  <c:v>1. व्याख्यान से रूचि में वृद्धि हुई, आप इस बात से सहमत हैं?
Do you agree that lecture? Increased interest?
 Strongly Agree Agree Strongly Agree</c:v>
                </c:pt>
              </c:strCache>
            </c:strRef>
          </c:tx>
          <c:explosion val="25"/>
          <c:cat>
            <c:strRef>
              <c:f>'Dr. Dharmendra Singh'!$E$78:$E$82</c:f>
              <c:strCache>
                <c:ptCount val="5"/>
                <c:pt idx="0">
                  <c:v>Strongly Agree</c:v>
                </c:pt>
                <c:pt idx="1">
                  <c:v>Agree</c:v>
                </c:pt>
                <c:pt idx="2">
                  <c:v>Not Agree &amp; Not Disagree</c:v>
                </c:pt>
                <c:pt idx="3">
                  <c:v>Disagree</c:v>
                </c:pt>
                <c:pt idx="4">
                  <c:v>Strongly Disagree</c:v>
                </c:pt>
              </c:strCache>
            </c:strRef>
          </c:cat>
          <c:val>
            <c:numRef>
              <c:f>'Dr. Dharmendra Singh'!$F$78:$F$82</c:f>
              <c:numCache>
                <c:formatCode>General</c:formatCode>
                <c:ptCount val="5"/>
                <c:pt idx="0">
                  <c:v>2</c:v>
                </c:pt>
                <c:pt idx="1">
                  <c:v>1</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2"/>
          <c:order val="2"/>
          <c:tx>
            <c:strRef>
              <c:f>'Dr. Dharmendra Singh'!$G$1:$G$2</c:f>
              <c:strCache>
                <c:ptCount val="1"/>
                <c:pt idx="0">
                  <c:v>2. शिक्षण जानकारी से परिपूर्ण था क्या आप इस बात से सहमत हैं?
The teaching was full of information. Do you agree with this?
 Strongly Agree</c:v>
                </c:pt>
              </c:strCache>
            </c:strRef>
          </c:tx>
          <c:dLbls>
            <c:showPercent val="1"/>
          </c:dLbls>
          <c:cat>
            <c:strRef>
              <c:f>'Dr. Dharmendra Singh'!$E$3:$E$7</c:f>
              <c:strCache>
                <c:ptCount val="5"/>
                <c:pt idx="0">
                  <c:v>Strongly Agree</c:v>
                </c:pt>
                <c:pt idx="1">
                  <c:v>Agree</c:v>
                </c:pt>
                <c:pt idx="2">
                  <c:v>Not Agree &amp; Not Disagree</c:v>
                </c:pt>
                <c:pt idx="3">
                  <c:v>Disagree</c:v>
                </c:pt>
                <c:pt idx="4">
                  <c:v>Strongly Disagree</c:v>
                </c:pt>
              </c:strCache>
            </c:strRef>
          </c:cat>
          <c:val>
            <c:numRef>
              <c:f>'Dr. Dharmendra Singh'!$G$3:$G$7</c:f>
              <c:numCache>
                <c:formatCode>General</c:formatCode>
                <c:ptCount val="5"/>
                <c:pt idx="0">
                  <c:v>1</c:v>
                </c:pt>
                <c:pt idx="1">
                  <c:v>0</c:v>
                </c:pt>
                <c:pt idx="2">
                  <c:v>0</c:v>
                </c:pt>
                <c:pt idx="3">
                  <c:v>0</c:v>
                </c:pt>
                <c:pt idx="4">
                  <c:v>0</c:v>
                </c:pt>
              </c:numCache>
            </c:numRef>
          </c:val>
        </c:ser>
        <c:ser>
          <c:idx val="3"/>
          <c:order val="3"/>
          <c:tx>
            <c:strRef>
              <c:f>'Dr. Dharmendra Singh'!$G$1:$G$2</c:f>
              <c:strCache>
                <c:ptCount val="1"/>
                <c:pt idx="0">
                  <c:v>2. शिक्षण जानकारी से परिपूर्ण था क्या आप इस बात से सहमत हैं?
The teaching was full of information. Do you agree with this?
 Strongly Agree</c:v>
                </c:pt>
              </c:strCache>
            </c:strRef>
          </c:tx>
          <c:dLbls>
            <c:showPercent val="1"/>
          </c:dLbls>
          <c:cat>
            <c:strRef>
              <c:f>'Dr. Dharmendra Singh'!$E$3:$E$7</c:f>
              <c:strCache>
                <c:ptCount val="5"/>
                <c:pt idx="0">
                  <c:v>Strongly Agree</c:v>
                </c:pt>
                <c:pt idx="1">
                  <c:v>Agree</c:v>
                </c:pt>
                <c:pt idx="2">
                  <c:v>Not Agree &amp; Not Disagree</c:v>
                </c:pt>
                <c:pt idx="3">
                  <c:v>Disagree</c:v>
                </c:pt>
                <c:pt idx="4">
                  <c:v>Strongly Disagree</c:v>
                </c:pt>
              </c:strCache>
            </c:strRef>
          </c:cat>
          <c:val>
            <c:numRef>
              <c:f>'Dr. Dharmendra Singh'!$G$3:$G$7</c:f>
              <c:numCache>
                <c:formatCode>General</c:formatCode>
                <c:ptCount val="5"/>
                <c:pt idx="0">
                  <c:v>1</c:v>
                </c:pt>
                <c:pt idx="1">
                  <c:v>0</c:v>
                </c:pt>
                <c:pt idx="2">
                  <c:v>0</c:v>
                </c:pt>
                <c:pt idx="3">
                  <c:v>0</c:v>
                </c:pt>
                <c:pt idx="4">
                  <c:v>0</c:v>
                </c:pt>
              </c:numCache>
            </c:numRef>
          </c:val>
        </c:ser>
        <c:ser>
          <c:idx val="1"/>
          <c:order val="1"/>
          <c:tx>
            <c:strRef>
              <c:f>'Dr. Dharmendra Singh'!$G$1:$G$2</c:f>
              <c:strCache>
                <c:ptCount val="1"/>
                <c:pt idx="0">
                  <c:v>2. शिक्षण जानकारी से परिपूर्ण था क्या आप इस बात से सहमत हैं?
The teaching was full of information. Do you agree with this?
 Strongly Agree</c:v>
                </c:pt>
              </c:strCache>
            </c:strRef>
          </c:tx>
          <c:dLbls>
            <c:showPercent val="1"/>
          </c:dLbls>
          <c:cat>
            <c:strRef>
              <c:f>'Dr. Dharmendra Singh'!$E$3:$E$7</c:f>
              <c:strCache>
                <c:ptCount val="5"/>
                <c:pt idx="0">
                  <c:v>Strongly Agree</c:v>
                </c:pt>
                <c:pt idx="1">
                  <c:v>Agree</c:v>
                </c:pt>
                <c:pt idx="2">
                  <c:v>Not Agree &amp; Not Disagree</c:v>
                </c:pt>
                <c:pt idx="3">
                  <c:v>Disagree</c:v>
                </c:pt>
                <c:pt idx="4">
                  <c:v>Strongly Disagree</c:v>
                </c:pt>
              </c:strCache>
            </c:strRef>
          </c:cat>
          <c:val>
            <c:numRef>
              <c:f>'Dr. Dharmendra Singh'!$G$3:$G$7</c:f>
              <c:numCache>
                <c:formatCode>General</c:formatCode>
                <c:ptCount val="5"/>
                <c:pt idx="0">
                  <c:v>1</c:v>
                </c:pt>
                <c:pt idx="1">
                  <c:v>0</c:v>
                </c:pt>
                <c:pt idx="2">
                  <c:v>0</c:v>
                </c:pt>
                <c:pt idx="3">
                  <c:v>0</c:v>
                </c:pt>
                <c:pt idx="4">
                  <c:v>0</c:v>
                </c:pt>
              </c:numCache>
            </c:numRef>
          </c:val>
        </c:ser>
        <c:ser>
          <c:idx val="0"/>
          <c:order val="0"/>
          <c:tx>
            <c:strRef>
              <c:f>'Dr. Dharmendra Singh'!$G$1:$G$2</c:f>
              <c:strCache>
                <c:ptCount val="1"/>
                <c:pt idx="0">
                  <c:v>2. शिक्षण जानकारी से परिपूर्ण था क्या आप इस बात से सहमत हैं?
The teaching was full of information. Do you agree with this?
 Strongly Agree</c:v>
                </c:pt>
              </c:strCache>
            </c:strRef>
          </c:tx>
          <c:explosion val="25"/>
          <c:dLbls>
            <c:showPercent val="1"/>
          </c:dLbls>
          <c:cat>
            <c:strRef>
              <c:f>'Dr. Dharmendra Singh'!$E$3:$E$7</c:f>
              <c:strCache>
                <c:ptCount val="5"/>
                <c:pt idx="0">
                  <c:v>Strongly Agree</c:v>
                </c:pt>
                <c:pt idx="1">
                  <c:v>Agree</c:v>
                </c:pt>
                <c:pt idx="2">
                  <c:v>Not Agree &amp; Not Disagree</c:v>
                </c:pt>
                <c:pt idx="3">
                  <c:v>Disagree</c:v>
                </c:pt>
                <c:pt idx="4">
                  <c:v>Strongly Disagree</c:v>
                </c:pt>
              </c:strCache>
            </c:strRef>
          </c:cat>
          <c:val>
            <c:numRef>
              <c:f>'Dr. Dharmendra Singh'!$G$3:$G$7</c:f>
              <c:numCache>
                <c:formatCode>General</c:formatCode>
                <c:ptCount val="5"/>
                <c:pt idx="0">
                  <c:v>1</c:v>
                </c:pt>
                <c:pt idx="1">
                  <c:v>0</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Singh'!$G$74:$G$77</c:f>
              <c:strCache>
                <c:ptCount val="1"/>
                <c:pt idx="0">
                  <c:v>2. शिक्षण जानकारी से परिपूर्ण था क्या आप इस बात से सहमत हैं?
The teaching was full of information. Do you agree with this?
 Strongly Agree Strongly Agree Strongly Agree</c:v>
                </c:pt>
              </c:strCache>
            </c:strRef>
          </c:tx>
          <c:explosion val="25"/>
          <c:cat>
            <c:strRef>
              <c:f>'Dr. Dharmendra Singh'!$E$78:$E$82</c:f>
              <c:strCache>
                <c:ptCount val="5"/>
                <c:pt idx="0">
                  <c:v>Strongly Agree</c:v>
                </c:pt>
                <c:pt idx="1">
                  <c:v>Agree</c:v>
                </c:pt>
                <c:pt idx="2">
                  <c:v>Not Agree &amp; Not Disagree</c:v>
                </c:pt>
                <c:pt idx="3">
                  <c:v>Disagree</c:v>
                </c:pt>
                <c:pt idx="4">
                  <c:v>Strongly Disagree</c:v>
                </c:pt>
              </c:strCache>
            </c:strRef>
          </c:cat>
          <c:val>
            <c:numRef>
              <c:f>'Dr. Dharmendra Singh'!$G$78:$G$82</c:f>
              <c:numCache>
                <c:formatCode>General</c:formatCode>
                <c:ptCount val="5"/>
                <c:pt idx="0">
                  <c:v>3</c:v>
                </c:pt>
                <c:pt idx="1">
                  <c:v>0</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078" l="0.70000000000000062" r="0.70000000000000062" t="0.75000000000000078"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Singh'!$H$74:$H$77</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Strongly Agree Agree Strongly Ag</c:v>
                </c:pt>
              </c:strCache>
            </c:strRef>
          </c:tx>
          <c:explosion val="25"/>
          <c:cat>
            <c:strRef>
              <c:f>'Dr. Dharmendra Singh'!$E$78:$E$82</c:f>
              <c:strCache>
                <c:ptCount val="5"/>
                <c:pt idx="0">
                  <c:v>Strongly Agree</c:v>
                </c:pt>
                <c:pt idx="1">
                  <c:v>Agree</c:v>
                </c:pt>
                <c:pt idx="2">
                  <c:v>Not Agree &amp; Not Disagree</c:v>
                </c:pt>
                <c:pt idx="3">
                  <c:v>Disagree</c:v>
                </c:pt>
                <c:pt idx="4">
                  <c:v>Strongly Disagree</c:v>
                </c:pt>
              </c:strCache>
            </c:strRef>
          </c:cat>
          <c:val>
            <c:numRef>
              <c:f>'Dr. Dharmendra Singh'!$H$78:$H$82</c:f>
              <c:numCache>
                <c:formatCode>General</c:formatCode>
                <c:ptCount val="5"/>
                <c:pt idx="0">
                  <c:v>2</c:v>
                </c:pt>
                <c:pt idx="1">
                  <c:v>1</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Singh'!$I$35:$I$40</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 Agree Agree Strongly Agree Agree</c:v>
                </c:pt>
              </c:strCache>
            </c:strRef>
          </c:tx>
          <c:explosion val="25"/>
          <c:cat>
            <c:strRef>
              <c:f>('Dr. Dharmendra Singh'!$E$41:$E$45,'Dr. Dharmendra Singh'!$E$74:$E$82)</c:f>
              <c:strCache>
                <c:ptCount val="14"/>
                <c:pt idx="0">
                  <c:v>Strongly Agree</c:v>
                </c:pt>
                <c:pt idx="1">
                  <c:v>Agree</c:v>
                </c:pt>
                <c:pt idx="2">
                  <c:v>Not Agree &amp; Not Disagree</c:v>
                </c:pt>
                <c:pt idx="3">
                  <c:v>Disagree</c:v>
                </c:pt>
                <c:pt idx="4">
                  <c:v>Strongly Disagree</c:v>
                </c:pt>
                <c:pt idx="5">
                  <c:v>Subject &amp; Teacher</c:v>
                </c:pt>
                <c:pt idx="6">
                  <c:v>Dr. Dharmendra Singh</c:v>
                </c:pt>
                <c:pt idx="7">
                  <c:v>Dr. Dharmendra Singh</c:v>
                </c:pt>
                <c:pt idx="8">
                  <c:v>Dr. Dharmendra Singh</c:v>
                </c:pt>
                <c:pt idx="9">
                  <c:v>Strongly Agree</c:v>
                </c:pt>
                <c:pt idx="10">
                  <c:v>Agree</c:v>
                </c:pt>
                <c:pt idx="11">
                  <c:v>Not Agree &amp; Not Disagree</c:v>
                </c:pt>
                <c:pt idx="12">
                  <c:v>Disagree</c:v>
                </c:pt>
                <c:pt idx="13">
                  <c:v>Strongly Disagree</c:v>
                </c:pt>
              </c:strCache>
            </c:strRef>
          </c:cat>
          <c:val>
            <c:numRef>
              <c:f>('Dr. Dharmendra Singh'!$I$41:$I$45,'Dr. Dharmendra Singh'!$I$74:$I$82)</c:f>
              <c:numCache>
                <c:formatCode>General</c:formatCode>
                <c:ptCount val="14"/>
                <c:pt idx="0">
                  <c:v>1</c:v>
                </c:pt>
                <c:pt idx="1">
                  <c:v>4</c:v>
                </c:pt>
                <c:pt idx="2">
                  <c:v>0</c:v>
                </c:pt>
                <c:pt idx="3">
                  <c:v>0</c:v>
                </c:pt>
                <c:pt idx="4">
                  <c:v>0</c:v>
                </c:pt>
                <c:pt idx="5">
                  <c:v>0</c:v>
                </c:pt>
                <c:pt idx="6">
                  <c:v>0</c:v>
                </c:pt>
                <c:pt idx="7">
                  <c:v>0</c:v>
                </c:pt>
                <c:pt idx="8">
                  <c:v>0</c:v>
                </c:pt>
                <c:pt idx="9">
                  <c:v>2</c:v>
                </c:pt>
                <c:pt idx="10">
                  <c:v>1</c:v>
                </c:pt>
                <c:pt idx="11">
                  <c:v>0</c:v>
                </c:pt>
                <c:pt idx="12">
                  <c:v>0</c:v>
                </c:pt>
                <c:pt idx="13">
                  <c:v>0</c:v>
                </c:pt>
              </c:numCache>
            </c:numRef>
          </c:val>
        </c:ser>
      </c:pie3DChart>
    </c:plotArea>
    <c:legend>
      <c:legendPos val="r"/>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Singh'!$J$74:$J$77</c:f>
              <c:strCache>
                <c:ptCount val="1"/>
                <c:pt idx="0">
                  <c:v>5. शिक्षक ने विषय के प्रति रूचि जागृत की , क्या आप इस बात से सहमत हैं?  
Do you agree that teacher aroused interest in the subject ?
 Strongly Agree Strongly Agree Strongly Agree</c:v>
                </c:pt>
              </c:strCache>
            </c:strRef>
          </c:tx>
          <c:explosion val="25"/>
          <c:cat>
            <c:strRef>
              <c:f>'Dr. Dharmendra Singh'!$E$78:$E$82</c:f>
              <c:strCache>
                <c:ptCount val="5"/>
                <c:pt idx="0">
                  <c:v>Strongly Agree</c:v>
                </c:pt>
                <c:pt idx="1">
                  <c:v>Agree</c:v>
                </c:pt>
                <c:pt idx="2">
                  <c:v>Not Agree &amp; Not Disagree</c:v>
                </c:pt>
                <c:pt idx="3">
                  <c:v>Disagree</c:v>
                </c:pt>
                <c:pt idx="4">
                  <c:v>Strongly Disagree</c:v>
                </c:pt>
              </c:strCache>
            </c:strRef>
          </c:cat>
          <c:val>
            <c:numRef>
              <c:f>'Dr. Dharmendra Singh'!$J$78:$J$82</c:f>
              <c:numCache>
                <c:formatCode>General</c:formatCode>
                <c:ptCount val="5"/>
                <c:pt idx="0">
                  <c:v>3</c:v>
                </c:pt>
                <c:pt idx="1">
                  <c:v>0</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Singh'!$K$74:$K$77</c:f>
              <c:strCache>
                <c:ptCount val="1"/>
                <c:pt idx="0">
                  <c:v>6.  समय पर पाठ्यक्रम पूर्ण हुआ, क्या आप इस बात से सहमत हैं? 
Do you agree that the syllabus was completed on time  ?
 Strongly Agree Strongly Agree Strongly Agree</c:v>
                </c:pt>
              </c:strCache>
            </c:strRef>
          </c:tx>
          <c:explosion val="25"/>
          <c:cat>
            <c:strRef>
              <c:f>'Dr. Dharmendra Singh'!$E$78:$E$82</c:f>
              <c:strCache>
                <c:ptCount val="5"/>
                <c:pt idx="0">
                  <c:v>Strongly Agree</c:v>
                </c:pt>
                <c:pt idx="1">
                  <c:v>Agree</c:v>
                </c:pt>
                <c:pt idx="2">
                  <c:v>Not Agree &amp; Not Disagree</c:v>
                </c:pt>
                <c:pt idx="3">
                  <c:v>Disagree</c:v>
                </c:pt>
                <c:pt idx="4">
                  <c:v>Strongly Disagree</c:v>
                </c:pt>
              </c:strCache>
            </c:strRef>
          </c:cat>
          <c:val>
            <c:numRef>
              <c:f>'Dr. Dharmendra Singh'!$K$78:$K$82</c:f>
              <c:numCache>
                <c:formatCode>General</c:formatCode>
                <c:ptCount val="5"/>
                <c:pt idx="0">
                  <c:v>3</c:v>
                </c:pt>
                <c:pt idx="1">
                  <c:v>0</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Singh'!$L$74:$L$77</c:f>
              <c:strCache>
                <c:ptCount val="1"/>
                <c:pt idx="0">
                  <c:v>7. शिक्षक समयनिष्ट है एवं नियमित व्याख्यान देते है, क्या आप इस बात से सहमत हैं? 
The teachers are punctual and give regular lectures. Do you agree with this ?
 Strongly Agree Agree Strongly Agree</c:v>
                </c:pt>
              </c:strCache>
            </c:strRef>
          </c:tx>
          <c:explosion val="25"/>
          <c:cat>
            <c:strRef>
              <c:f>'Dr. Dharmendra Singh'!$E$78:$E$82</c:f>
              <c:strCache>
                <c:ptCount val="5"/>
                <c:pt idx="0">
                  <c:v>Strongly Agree</c:v>
                </c:pt>
                <c:pt idx="1">
                  <c:v>Agree</c:v>
                </c:pt>
                <c:pt idx="2">
                  <c:v>Not Agree &amp; Not Disagree</c:v>
                </c:pt>
                <c:pt idx="3">
                  <c:v>Disagree</c:v>
                </c:pt>
                <c:pt idx="4">
                  <c:v>Strongly Disagree</c:v>
                </c:pt>
              </c:strCache>
            </c:strRef>
          </c:cat>
          <c:val>
            <c:numRef>
              <c:f>'Dr. Dharmendra Singh'!$L$78:$L$82</c:f>
              <c:numCache>
                <c:formatCode>General</c:formatCode>
                <c:ptCount val="5"/>
                <c:pt idx="0">
                  <c:v>2</c:v>
                </c:pt>
                <c:pt idx="1">
                  <c:v>1</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Singh'!$M$74:$M$77</c:f>
              <c:strCache>
                <c:ptCount val="1"/>
                <c:pt idx="0">
                  <c:v>8. शिक्षक का सम्प्रेषण सुस्पष्ठ है ,क्या आप इस बात से सहमत हैं ?
Teacher's communication is clear. Do you agree with this ? 
 Strongly Agree Agree Strongly Agree</c:v>
                </c:pt>
              </c:strCache>
            </c:strRef>
          </c:tx>
          <c:explosion val="25"/>
          <c:cat>
            <c:strRef>
              <c:f>'Dr. Dharmendra Singh'!$E$78:$E$82</c:f>
              <c:strCache>
                <c:ptCount val="5"/>
                <c:pt idx="0">
                  <c:v>Strongly Agree</c:v>
                </c:pt>
                <c:pt idx="1">
                  <c:v>Agree</c:v>
                </c:pt>
                <c:pt idx="2">
                  <c:v>Not Agree &amp; Not Disagree</c:v>
                </c:pt>
                <c:pt idx="3">
                  <c:v>Disagree</c:v>
                </c:pt>
                <c:pt idx="4">
                  <c:v>Strongly Disagree</c:v>
                </c:pt>
              </c:strCache>
            </c:strRef>
          </c:cat>
          <c:val>
            <c:numRef>
              <c:f>'Dr. Dharmendra Singh'!$M$78:$M$82</c:f>
              <c:numCache>
                <c:formatCode>General</c:formatCode>
                <c:ptCount val="5"/>
                <c:pt idx="0">
                  <c:v>2</c:v>
                </c:pt>
                <c:pt idx="1">
                  <c:v>1</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Singh'!$N$35:$N$40</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 Agree Agree Not Agree &amp; Not Disagree Agree</c:v>
                </c:pt>
              </c:strCache>
            </c:strRef>
          </c:tx>
          <c:explosion val="25"/>
          <c:cat>
            <c:strRef>
              <c:f>('Dr. Dharmendra Singh'!$E$41:$E$45,'Dr. Dharmendra Singh'!$E$74:$E$82)</c:f>
              <c:strCache>
                <c:ptCount val="14"/>
                <c:pt idx="0">
                  <c:v>Strongly Agree</c:v>
                </c:pt>
                <c:pt idx="1">
                  <c:v>Agree</c:v>
                </c:pt>
                <c:pt idx="2">
                  <c:v>Not Agree &amp; Not Disagree</c:v>
                </c:pt>
                <c:pt idx="3">
                  <c:v>Disagree</c:v>
                </c:pt>
                <c:pt idx="4">
                  <c:v>Strongly Disagree</c:v>
                </c:pt>
                <c:pt idx="5">
                  <c:v>Subject &amp; Teacher</c:v>
                </c:pt>
                <c:pt idx="6">
                  <c:v>Dr. Dharmendra Singh</c:v>
                </c:pt>
                <c:pt idx="7">
                  <c:v>Dr. Dharmendra Singh</c:v>
                </c:pt>
                <c:pt idx="8">
                  <c:v>Dr. Dharmendra Singh</c:v>
                </c:pt>
                <c:pt idx="9">
                  <c:v>Strongly Agree</c:v>
                </c:pt>
                <c:pt idx="10">
                  <c:v>Agree</c:v>
                </c:pt>
                <c:pt idx="11">
                  <c:v>Not Agree &amp; Not Disagree</c:v>
                </c:pt>
                <c:pt idx="12">
                  <c:v>Disagree</c:v>
                </c:pt>
                <c:pt idx="13">
                  <c:v>Strongly Disagree</c:v>
                </c:pt>
              </c:strCache>
            </c:strRef>
          </c:cat>
          <c:val>
            <c:numRef>
              <c:f>('Dr. Dharmendra Singh'!$N$41:$N$45,'Dr. Dharmendra Singh'!$N$74:$N$82)</c:f>
              <c:numCache>
                <c:formatCode>General</c:formatCode>
                <c:ptCount val="14"/>
                <c:pt idx="0">
                  <c:v>0</c:v>
                </c:pt>
                <c:pt idx="1">
                  <c:v>4</c:v>
                </c:pt>
                <c:pt idx="2">
                  <c:v>1</c:v>
                </c:pt>
                <c:pt idx="3">
                  <c:v>0</c:v>
                </c:pt>
                <c:pt idx="4">
                  <c:v>0</c:v>
                </c:pt>
                <c:pt idx="5">
                  <c:v>0</c:v>
                </c:pt>
                <c:pt idx="6">
                  <c:v>0</c:v>
                </c:pt>
                <c:pt idx="7">
                  <c:v>0</c:v>
                </c:pt>
                <c:pt idx="8">
                  <c:v>0</c:v>
                </c:pt>
                <c:pt idx="9">
                  <c:v>1</c:v>
                </c:pt>
                <c:pt idx="10">
                  <c:v>2</c:v>
                </c:pt>
                <c:pt idx="11">
                  <c:v>0</c:v>
                </c:pt>
                <c:pt idx="12">
                  <c:v>0</c:v>
                </c:pt>
                <c:pt idx="13">
                  <c:v>0</c:v>
                </c:pt>
              </c:numCache>
            </c:numRef>
          </c:val>
        </c:ser>
      </c:pie3DChart>
    </c:plotArea>
    <c:legend>
      <c:legendPos val="r"/>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Singh'!$F$113:$F$119</c:f>
              <c:strCache>
                <c:ptCount val="1"/>
                <c:pt idx="0">
                  <c:v>1. व्याख्यान से रूचि में वृद्धि हुई, आप इस बात से सहमत हैं?
Do you agree that lecture? Increased interest?
 Strongly Agree Agree Strongly Agree Agree Agree Agree</c:v>
                </c:pt>
              </c:strCache>
            </c:strRef>
          </c:tx>
          <c:explosion val="25"/>
          <c:cat>
            <c:strRef>
              <c:f>'Dr. Dharmendra Singh'!$E$120:$E$124</c:f>
              <c:strCache>
                <c:ptCount val="5"/>
                <c:pt idx="0">
                  <c:v>Strongly Agree</c:v>
                </c:pt>
                <c:pt idx="1">
                  <c:v>Agree</c:v>
                </c:pt>
                <c:pt idx="2">
                  <c:v>Not Agree &amp; Not Disagree</c:v>
                </c:pt>
                <c:pt idx="3">
                  <c:v>Disagree</c:v>
                </c:pt>
                <c:pt idx="4">
                  <c:v>Strongly Disagree</c:v>
                </c:pt>
              </c:strCache>
            </c:strRef>
          </c:cat>
          <c:val>
            <c:numRef>
              <c:f>'Dr. Dharmendra Singh'!$F$120:$F$124</c:f>
              <c:numCache>
                <c:formatCode>General</c:formatCode>
                <c:ptCount val="5"/>
                <c:pt idx="0">
                  <c:v>1</c:v>
                </c:pt>
                <c:pt idx="1">
                  <c:v>3</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078" l="0.70000000000000062" r="0.70000000000000062" t="0.7500000000000007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Singh'!$G$113:$G$119</c:f>
              <c:strCache>
                <c:ptCount val="1"/>
                <c:pt idx="0">
                  <c:v>2. शिक्षण जानकारी से परिपूर्ण था क्या आप इस बात से सहमत हैं?
The teaching was full of information. Do you agree with this?
 Strongly Agree Agree Agree Agree Agree Agree</c:v>
                </c:pt>
              </c:strCache>
            </c:strRef>
          </c:tx>
          <c:explosion val="25"/>
          <c:cat>
            <c:strRef>
              <c:f>'Dr. Dharmendra Singh'!$E$120:$E$124</c:f>
              <c:strCache>
                <c:ptCount val="5"/>
                <c:pt idx="0">
                  <c:v>Strongly Agree</c:v>
                </c:pt>
                <c:pt idx="1">
                  <c:v>Agree</c:v>
                </c:pt>
                <c:pt idx="2">
                  <c:v>Not Agree &amp; Not Disagree</c:v>
                </c:pt>
                <c:pt idx="3">
                  <c:v>Disagree</c:v>
                </c:pt>
                <c:pt idx="4">
                  <c:v>Strongly Disagree</c:v>
                </c:pt>
              </c:strCache>
            </c:strRef>
          </c:cat>
          <c:val>
            <c:numRef>
              <c:f>'Dr. Dharmendra Singh'!$G$120:$G$124</c:f>
              <c:numCache>
                <c:formatCode>General</c:formatCode>
                <c:ptCount val="5"/>
                <c:pt idx="0">
                  <c:v>0</c:v>
                </c:pt>
                <c:pt idx="1">
                  <c:v>4</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Singh'!$H$1:$H$2</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Strongly Agree</c:v>
                </c:pt>
              </c:strCache>
            </c:strRef>
          </c:tx>
          <c:explosion val="25"/>
          <c:dLbls>
            <c:showPercent val="1"/>
          </c:dLbls>
          <c:cat>
            <c:strRef>
              <c:f>'Dr. Dharmendra Singh'!$E$3:$E$7</c:f>
              <c:strCache>
                <c:ptCount val="5"/>
                <c:pt idx="0">
                  <c:v>Strongly Agree</c:v>
                </c:pt>
                <c:pt idx="1">
                  <c:v>Agree</c:v>
                </c:pt>
                <c:pt idx="2">
                  <c:v>Not Agree &amp; Not Disagree</c:v>
                </c:pt>
                <c:pt idx="3">
                  <c:v>Disagree</c:v>
                </c:pt>
                <c:pt idx="4">
                  <c:v>Strongly Disagree</c:v>
                </c:pt>
              </c:strCache>
            </c:strRef>
          </c:cat>
          <c:val>
            <c:numRef>
              <c:f>'Dr. Dharmendra Singh'!$H$3:$H$7</c:f>
              <c:numCache>
                <c:formatCode>General</c:formatCode>
                <c:ptCount val="5"/>
                <c:pt idx="0">
                  <c:v>1</c:v>
                </c:pt>
                <c:pt idx="1">
                  <c:v>0</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Singh'!$H$113:$H$119</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Strongly Agree Agree Agree Agree</c:v>
                </c:pt>
              </c:strCache>
            </c:strRef>
          </c:tx>
          <c:explosion val="25"/>
          <c:cat>
            <c:strRef>
              <c:f>'Dr. Dharmendra Singh'!$E$120:$E$124</c:f>
              <c:strCache>
                <c:ptCount val="5"/>
                <c:pt idx="0">
                  <c:v>Strongly Agree</c:v>
                </c:pt>
                <c:pt idx="1">
                  <c:v>Agree</c:v>
                </c:pt>
                <c:pt idx="2">
                  <c:v>Not Agree &amp; Not Disagree</c:v>
                </c:pt>
                <c:pt idx="3">
                  <c:v>Disagree</c:v>
                </c:pt>
                <c:pt idx="4">
                  <c:v>Strongly Disagree</c:v>
                </c:pt>
              </c:strCache>
            </c:strRef>
          </c:cat>
          <c:val>
            <c:numRef>
              <c:f>'Dr. Dharmendra Singh'!$H$120:$H$124</c:f>
              <c:numCache>
                <c:formatCode>General</c:formatCode>
                <c:ptCount val="5"/>
                <c:pt idx="0">
                  <c:v>1</c:v>
                </c:pt>
                <c:pt idx="1">
                  <c:v>3</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Singh'!$I$113:$I$119</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Strongly Agree Agree Strongly Agree Agree Str</c:v>
                </c:pt>
              </c:strCache>
            </c:strRef>
          </c:tx>
          <c:explosion val="25"/>
          <c:cat>
            <c:strRef>
              <c:f>'Dr. Dharmendra Singh'!$E$120:$E$124</c:f>
              <c:strCache>
                <c:ptCount val="5"/>
                <c:pt idx="0">
                  <c:v>Strongly Agree</c:v>
                </c:pt>
                <c:pt idx="1">
                  <c:v>Agree</c:v>
                </c:pt>
                <c:pt idx="2">
                  <c:v>Not Agree &amp; Not Disagree</c:v>
                </c:pt>
                <c:pt idx="3">
                  <c:v>Disagree</c:v>
                </c:pt>
                <c:pt idx="4">
                  <c:v>Strongly Disagree</c:v>
                </c:pt>
              </c:strCache>
            </c:strRef>
          </c:cat>
          <c:val>
            <c:numRef>
              <c:f>'Dr. Dharmendra Singh'!$I$120:$I$124</c:f>
              <c:numCache>
                <c:formatCode>General</c:formatCode>
                <c:ptCount val="5"/>
                <c:pt idx="0">
                  <c:v>2</c:v>
                </c:pt>
                <c:pt idx="1">
                  <c:v>2</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Singh'!$J$113:$J$119</c:f>
              <c:strCache>
                <c:ptCount val="1"/>
                <c:pt idx="0">
                  <c:v>5. शिक्षक ने विषय के प्रति रूचि जागृत की , क्या आप इस बात से सहमत हैं?  
Do you agree that teacher aroused interest in the subject ?
 Strongly Agree Agree Agree Agree Agree Agree</c:v>
                </c:pt>
              </c:strCache>
            </c:strRef>
          </c:tx>
          <c:explosion val="25"/>
          <c:cat>
            <c:strRef>
              <c:f>'Dr. Dharmendra Singh'!$E$120:$E$124</c:f>
              <c:strCache>
                <c:ptCount val="5"/>
                <c:pt idx="0">
                  <c:v>Strongly Agree</c:v>
                </c:pt>
                <c:pt idx="1">
                  <c:v>Agree</c:v>
                </c:pt>
                <c:pt idx="2">
                  <c:v>Not Agree &amp; Not Disagree</c:v>
                </c:pt>
                <c:pt idx="3">
                  <c:v>Disagree</c:v>
                </c:pt>
                <c:pt idx="4">
                  <c:v>Strongly Disagree</c:v>
                </c:pt>
              </c:strCache>
            </c:strRef>
          </c:cat>
          <c:val>
            <c:numRef>
              <c:f>'Dr. Dharmendra Singh'!$J$120:$J$124</c:f>
              <c:numCache>
                <c:formatCode>General</c:formatCode>
                <c:ptCount val="5"/>
                <c:pt idx="0">
                  <c:v>0</c:v>
                </c:pt>
                <c:pt idx="1">
                  <c:v>4</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Singh'!$K$113:$K$119</c:f>
              <c:strCache>
                <c:ptCount val="1"/>
                <c:pt idx="0">
                  <c:v>6.  समय पर पाठ्यक्रम पूर्ण हुआ, क्या आप इस बात से सहमत हैं? 
Do you agree that the syllabus was completed on time  ?
 Agree Agree Strongly Agree Agree Strongly Agree Agree</c:v>
                </c:pt>
              </c:strCache>
            </c:strRef>
          </c:tx>
          <c:explosion val="25"/>
          <c:cat>
            <c:strRef>
              <c:f>'Dr. Dharmendra Singh'!$E$120:$E$124</c:f>
              <c:strCache>
                <c:ptCount val="5"/>
                <c:pt idx="0">
                  <c:v>Strongly Agree</c:v>
                </c:pt>
                <c:pt idx="1">
                  <c:v>Agree</c:v>
                </c:pt>
                <c:pt idx="2">
                  <c:v>Not Agree &amp; Not Disagree</c:v>
                </c:pt>
                <c:pt idx="3">
                  <c:v>Disagree</c:v>
                </c:pt>
                <c:pt idx="4">
                  <c:v>Strongly Disagree</c:v>
                </c:pt>
              </c:strCache>
            </c:strRef>
          </c:cat>
          <c:val>
            <c:numRef>
              <c:f>'Dr. Dharmendra Singh'!$K$120:$K$124</c:f>
              <c:numCache>
                <c:formatCode>General</c:formatCode>
                <c:ptCount val="5"/>
                <c:pt idx="0">
                  <c:v>2</c:v>
                </c:pt>
                <c:pt idx="1">
                  <c:v>2</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Singh'!$L$113:$L$119</c:f>
              <c:strCache>
                <c:ptCount val="1"/>
                <c:pt idx="0">
                  <c:v>7. शिक्षक समयनिष्ट है एवं नियमित व्याख्यान देते है, क्या आप इस बात से सहमत हैं? 
The teachers are punctual and give regular lectures. Do you agree with this ?
 Agree Agree Agree Agree Agree Agree</c:v>
                </c:pt>
              </c:strCache>
            </c:strRef>
          </c:tx>
          <c:explosion val="25"/>
          <c:cat>
            <c:strRef>
              <c:f>'Dr. Dharmendra Singh'!$E$120:$E$124</c:f>
              <c:strCache>
                <c:ptCount val="5"/>
                <c:pt idx="0">
                  <c:v>Strongly Agree</c:v>
                </c:pt>
                <c:pt idx="1">
                  <c:v>Agree</c:v>
                </c:pt>
                <c:pt idx="2">
                  <c:v>Not Agree &amp; Not Disagree</c:v>
                </c:pt>
                <c:pt idx="3">
                  <c:v>Disagree</c:v>
                </c:pt>
                <c:pt idx="4">
                  <c:v>Strongly Disagree</c:v>
                </c:pt>
              </c:strCache>
            </c:strRef>
          </c:cat>
          <c:val>
            <c:numRef>
              <c:f>'Dr. Dharmendra Singh'!$L$120:$L$124</c:f>
              <c:numCache>
                <c:formatCode>General</c:formatCode>
                <c:ptCount val="5"/>
                <c:pt idx="0">
                  <c:v>0</c:v>
                </c:pt>
                <c:pt idx="1">
                  <c:v>4</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Singh'!$M$113:$M$119</c:f>
              <c:strCache>
                <c:ptCount val="1"/>
                <c:pt idx="0">
                  <c:v>8. शिक्षक का सम्प्रेषण सुस्पष्ठ है ,क्या आप इस बात से सहमत हैं ?
Teacher's communication is clear. Do you agree with this ? 
 Agree Agree Agree Agree Agree Agree</c:v>
                </c:pt>
              </c:strCache>
            </c:strRef>
          </c:tx>
          <c:explosion val="25"/>
          <c:cat>
            <c:strRef>
              <c:f>'Dr. Dharmendra Singh'!$E$120:$E$124</c:f>
              <c:strCache>
                <c:ptCount val="5"/>
                <c:pt idx="0">
                  <c:v>Strongly Agree</c:v>
                </c:pt>
                <c:pt idx="1">
                  <c:v>Agree</c:v>
                </c:pt>
                <c:pt idx="2">
                  <c:v>Not Agree &amp; Not Disagree</c:v>
                </c:pt>
                <c:pt idx="3">
                  <c:v>Disagree</c:v>
                </c:pt>
                <c:pt idx="4">
                  <c:v>Strongly Disagree</c:v>
                </c:pt>
              </c:strCache>
            </c:strRef>
          </c:cat>
          <c:val>
            <c:numRef>
              <c:f>'Dr. Dharmendra Singh'!$M$120:$M$124</c:f>
              <c:numCache>
                <c:formatCode>General</c:formatCode>
                <c:ptCount val="5"/>
                <c:pt idx="0">
                  <c:v>0</c:v>
                </c:pt>
                <c:pt idx="1">
                  <c:v>4</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Singh'!$N$113:$N$119</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 Agree Agree Agree Strongly Agree Agree</c:v>
                </c:pt>
              </c:strCache>
            </c:strRef>
          </c:tx>
          <c:explosion val="25"/>
          <c:cat>
            <c:strRef>
              <c:f>'Dr. Dharmendra Singh'!$E$120:$E$124</c:f>
              <c:strCache>
                <c:ptCount val="5"/>
                <c:pt idx="0">
                  <c:v>Strongly Agree</c:v>
                </c:pt>
                <c:pt idx="1">
                  <c:v>Agree</c:v>
                </c:pt>
                <c:pt idx="2">
                  <c:v>Not Agree &amp; Not Disagree</c:v>
                </c:pt>
                <c:pt idx="3">
                  <c:v>Disagree</c:v>
                </c:pt>
                <c:pt idx="4">
                  <c:v>Strongly Disagree</c:v>
                </c:pt>
              </c:strCache>
            </c:strRef>
          </c:cat>
          <c:val>
            <c:numRef>
              <c:f>'Dr. Dharmendra Singh'!$N$120:$N$124</c:f>
              <c:numCache>
                <c:formatCode>General</c:formatCode>
                <c:ptCount val="5"/>
                <c:pt idx="0">
                  <c:v>1</c:v>
                </c:pt>
                <c:pt idx="1">
                  <c:v>3</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Singh'!$O$1</c:f>
              <c:strCache>
                <c:ptCount val="1"/>
                <c:pt idx="0">
                  <c:v>10. विषय अवधारणा पर शिक्षक का ज्ञान
Teacher's knowledge on subject concept?
</c:v>
                </c:pt>
              </c:strCache>
            </c:strRef>
          </c:tx>
          <c:explosion val="25"/>
          <c:dLbls>
            <c:showPercent val="1"/>
          </c:dLbls>
          <c:val>
            <c:numRef>
              <c:f>'Dr. Dharmendra Singh'!$O$3:$O$7</c:f>
              <c:numCache>
                <c:formatCode>General</c:formatCode>
                <c:ptCount val="5"/>
                <c:pt idx="0">
                  <c:v>1</c:v>
                </c:pt>
                <c:pt idx="1">
                  <c:v>0</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Singh'!$P$1</c:f>
              <c:strCache>
                <c:ptCount val="1"/>
                <c:pt idx="0">
                  <c:v>11. अपने शिक्षक से संतुष्टि का स्तर बताइये
Indicate you level of satisfaction with your teacher.
</c:v>
                </c:pt>
              </c:strCache>
            </c:strRef>
          </c:tx>
          <c:explosion val="25"/>
          <c:dLbls>
            <c:showPercent val="1"/>
          </c:dLbls>
          <c:val>
            <c:numRef>
              <c:f>'Dr. Dharmendra Singh'!$P$3:$P$7</c:f>
              <c:numCache>
                <c:formatCode>General</c:formatCode>
                <c:ptCount val="5"/>
                <c:pt idx="0">
                  <c:v>1</c:v>
                </c:pt>
                <c:pt idx="1">
                  <c:v>0</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Singh'!$O$35</c:f>
              <c:strCache>
                <c:ptCount val="1"/>
                <c:pt idx="0">
                  <c:v>10. विषय अवधारणा पर शिक्षक का ज्ञान
Teacher's knowledge on subject concept?
</c:v>
                </c:pt>
              </c:strCache>
            </c:strRef>
          </c:tx>
          <c:explosion val="25"/>
          <c:val>
            <c:numRef>
              <c:f>'Dr. Dharmendra Singh'!$O$41:$O$45</c:f>
              <c:numCache>
                <c:formatCode>General</c:formatCode>
                <c:ptCount val="5"/>
                <c:pt idx="0">
                  <c:v>2</c:v>
                </c:pt>
                <c:pt idx="1">
                  <c:v>3</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Singh'!$I$1:$I$2</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c:v>
                </c:pt>
              </c:strCache>
            </c:strRef>
          </c:tx>
          <c:explosion val="25"/>
          <c:dLbls>
            <c:showPercent val="1"/>
          </c:dLbls>
          <c:cat>
            <c:strRef>
              <c:f>'Dr. Dharmendra Singh'!$E$3:$E$7</c:f>
              <c:strCache>
                <c:ptCount val="5"/>
                <c:pt idx="0">
                  <c:v>Strongly Agree</c:v>
                </c:pt>
                <c:pt idx="1">
                  <c:v>Agree</c:v>
                </c:pt>
                <c:pt idx="2">
                  <c:v>Not Agree &amp; Not Disagree</c:v>
                </c:pt>
                <c:pt idx="3">
                  <c:v>Disagree</c:v>
                </c:pt>
                <c:pt idx="4">
                  <c:v>Strongly Disagree</c:v>
                </c:pt>
              </c:strCache>
            </c:strRef>
          </c:cat>
          <c:val>
            <c:numRef>
              <c:f>'Dr. Dharmendra Singh'!$I$3:$I$7</c:f>
              <c:numCache>
                <c:formatCode>General</c:formatCode>
                <c:ptCount val="5"/>
                <c:pt idx="0">
                  <c:v>0</c:v>
                </c:pt>
                <c:pt idx="1">
                  <c:v>1</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Singh'!$P$35</c:f>
              <c:strCache>
                <c:ptCount val="1"/>
                <c:pt idx="0">
                  <c:v>11. अपने शिक्षक से संतुष्टि का स्तर बताइये
Indicate you level of satisfaction with your teacher.
</c:v>
                </c:pt>
              </c:strCache>
            </c:strRef>
          </c:tx>
          <c:explosion val="25"/>
          <c:dLbls>
            <c:showPercent val="1"/>
          </c:dLbls>
          <c:val>
            <c:numRef>
              <c:f>'Dr. Dharmendra Singh'!$P$41:$P$45</c:f>
              <c:numCache>
                <c:formatCode>General</c:formatCode>
                <c:ptCount val="5"/>
                <c:pt idx="0">
                  <c:v>2</c:v>
                </c:pt>
                <c:pt idx="1">
                  <c:v>2</c:v>
                </c:pt>
                <c:pt idx="2">
                  <c:v>1</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Singh'!$O$74</c:f>
              <c:strCache>
                <c:ptCount val="1"/>
                <c:pt idx="0">
                  <c:v>10. विषय अवधारणा पर शिक्षक का ज्ञान
Teacher's knowledge on subject concept?
</c:v>
                </c:pt>
              </c:strCache>
            </c:strRef>
          </c:tx>
          <c:explosion val="25"/>
          <c:val>
            <c:numRef>
              <c:f>'Dr. Dharmendra Singh'!$O$78:$O$82</c:f>
              <c:numCache>
                <c:formatCode>General</c:formatCode>
                <c:ptCount val="5"/>
                <c:pt idx="0">
                  <c:v>2</c:v>
                </c:pt>
                <c:pt idx="1">
                  <c:v>1</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Singh'!$P$74</c:f>
              <c:strCache>
                <c:ptCount val="1"/>
                <c:pt idx="0">
                  <c:v>11. अपने शिक्षक से संतुष्टि का स्तर बताइये
Indicate you level of satisfaction with your teacher.
</c:v>
                </c:pt>
              </c:strCache>
            </c:strRef>
          </c:tx>
          <c:explosion val="25"/>
          <c:val>
            <c:numRef>
              <c:f>'Dr. Dharmendra Singh'!$P$78:$P$82</c:f>
              <c:numCache>
                <c:formatCode>General</c:formatCode>
                <c:ptCount val="5"/>
                <c:pt idx="0">
                  <c:v>2</c:v>
                </c:pt>
                <c:pt idx="1">
                  <c:v>1</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Singh'!$O$113</c:f>
              <c:strCache>
                <c:ptCount val="1"/>
                <c:pt idx="0">
                  <c:v>10. विषय अवधारणा पर शिक्षक का ज्ञान
Teacher's knowledge on subject concept?
</c:v>
                </c:pt>
              </c:strCache>
            </c:strRef>
          </c:tx>
          <c:explosion val="25"/>
          <c:val>
            <c:numRef>
              <c:f>'Dr. Dharmendra Singh'!$O$120:$O$124</c:f>
              <c:numCache>
                <c:formatCode>General</c:formatCode>
                <c:ptCount val="5"/>
                <c:pt idx="0">
                  <c:v>4</c:v>
                </c:pt>
                <c:pt idx="1">
                  <c:v>1</c:v>
                </c:pt>
                <c:pt idx="2">
                  <c:v>1</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Singh'!$P$113</c:f>
              <c:strCache>
                <c:ptCount val="1"/>
                <c:pt idx="0">
                  <c:v>11. अपने शिक्षक से संतुष्टि का स्तर बताइये
Indicate you level of satisfaction with your teacher.
</c:v>
                </c:pt>
              </c:strCache>
            </c:strRef>
          </c:tx>
          <c:explosion val="25"/>
          <c:val>
            <c:numRef>
              <c:f>'Dr. Dharmendra Singh'!$P$120:$P$124</c:f>
              <c:numCache>
                <c:formatCode>General</c:formatCode>
                <c:ptCount val="5"/>
                <c:pt idx="0">
                  <c:v>5</c:v>
                </c:pt>
                <c:pt idx="1">
                  <c:v>1</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Sharma'!$G$1:$G$5</c:f>
              <c:strCache>
                <c:ptCount val="1"/>
                <c:pt idx="0">
                  <c:v>2. शिक्षण जानकारी से परिपूर्ण था क्या आप इस बात से सहमत हैं?
The teaching was full of information. Do you agree with this?
 Agree Agree Strongly Agree Agree</c:v>
                </c:pt>
              </c:strCache>
            </c:strRef>
          </c:tx>
          <c:explosion val="25"/>
          <c:dLbls>
            <c:showPercent val="1"/>
          </c:dLbls>
          <c:cat>
            <c:strRef>
              <c:f>'Dr. Devdutt Sharma'!$E$6:$E$10</c:f>
              <c:strCache>
                <c:ptCount val="5"/>
                <c:pt idx="0">
                  <c:v>Strongly Agree</c:v>
                </c:pt>
                <c:pt idx="1">
                  <c:v>Agree</c:v>
                </c:pt>
                <c:pt idx="2">
                  <c:v>Not Agree &amp; Not Disagree</c:v>
                </c:pt>
                <c:pt idx="3">
                  <c:v>Disagree</c:v>
                </c:pt>
                <c:pt idx="4">
                  <c:v>Strongly Disagree</c:v>
                </c:pt>
              </c:strCache>
            </c:strRef>
          </c:cat>
          <c:val>
            <c:numRef>
              <c:f>'Dr. Devdutt Sharma'!$G$6:$G$10</c:f>
              <c:numCache>
                <c:formatCode>General</c:formatCode>
                <c:ptCount val="5"/>
                <c:pt idx="0">
                  <c:v>1</c:v>
                </c:pt>
                <c:pt idx="1">
                  <c:v>3</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Sharma'!$H$1:$H$5</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 Agree Agree Agree</c:v>
                </c:pt>
              </c:strCache>
            </c:strRef>
          </c:tx>
          <c:explosion val="25"/>
          <c:dLbls>
            <c:showPercent val="1"/>
          </c:dLbls>
          <c:cat>
            <c:strRef>
              <c:f>'Dr. Devdutt Sharma'!$E$6:$E$10</c:f>
              <c:strCache>
                <c:ptCount val="5"/>
                <c:pt idx="0">
                  <c:v>Strongly Agree</c:v>
                </c:pt>
                <c:pt idx="1">
                  <c:v>Agree</c:v>
                </c:pt>
                <c:pt idx="2">
                  <c:v>Not Agree &amp; Not Disagree</c:v>
                </c:pt>
                <c:pt idx="3">
                  <c:v>Disagree</c:v>
                </c:pt>
                <c:pt idx="4">
                  <c:v>Strongly Disagree</c:v>
                </c:pt>
              </c:strCache>
            </c:strRef>
          </c:cat>
          <c:val>
            <c:numRef>
              <c:f>'Dr. Devdutt Sharma'!$H$6:$H$10</c:f>
              <c:numCache>
                <c:formatCode>General</c:formatCode>
                <c:ptCount val="5"/>
                <c:pt idx="0">
                  <c:v>0</c:v>
                </c:pt>
                <c:pt idx="1">
                  <c:v>4</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Sharma'!$I$1:$I$5</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 Agree Agree Agree</c:v>
                </c:pt>
              </c:strCache>
            </c:strRef>
          </c:tx>
          <c:explosion val="25"/>
          <c:dLbls>
            <c:showPercent val="1"/>
          </c:dLbls>
          <c:cat>
            <c:strRef>
              <c:f>'Dr. Devdutt Sharma'!$E$6:$E$10</c:f>
              <c:strCache>
                <c:ptCount val="5"/>
                <c:pt idx="0">
                  <c:v>Strongly Agree</c:v>
                </c:pt>
                <c:pt idx="1">
                  <c:v>Agree</c:v>
                </c:pt>
                <c:pt idx="2">
                  <c:v>Not Agree &amp; Not Disagree</c:v>
                </c:pt>
                <c:pt idx="3">
                  <c:v>Disagree</c:v>
                </c:pt>
                <c:pt idx="4">
                  <c:v>Strongly Disagree</c:v>
                </c:pt>
              </c:strCache>
            </c:strRef>
          </c:cat>
          <c:val>
            <c:numRef>
              <c:f>'Dr. Devdutt Sharma'!$I$6:$I$10</c:f>
              <c:numCache>
                <c:formatCode>General</c:formatCode>
                <c:ptCount val="5"/>
                <c:pt idx="0">
                  <c:v>0</c:v>
                </c:pt>
                <c:pt idx="1">
                  <c:v>4</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Sharma'!$J$1:$J$5</c:f>
              <c:strCache>
                <c:ptCount val="1"/>
                <c:pt idx="0">
                  <c:v>5. शिक्षक ने विषय के प्रति रूचि जागृत की , क्या आप इस बात से सहमत हैं?  
Do you agree that teacher aroused interest in the subject ?
 Not Agree &amp; Not Disagree Agree Agree Agree</c:v>
                </c:pt>
              </c:strCache>
            </c:strRef>
          </c:tx>
          <c:explosion val="25"/>
          <c:dLbls>
            <c:showPercent val="1"/>
          </c:dLbls>
          <c:cat>
            <c:strRef>
              <c:f>'Dr. Devdutt Sharma'!$E$6:$E$10</c:f>
              <c:strCache>
                <c:ptCount val="5"/>
                <c:pt idx="0">
                  <c:v>Strongly Agree</c:v>
                </c:pt>
                <c:pt idx="1">
                  <c:v>Agree</c:v>
                </c:pt>
                <c:pt idx="2">
                  <c:v>Not Agree &amp; Not Disagree</c:v>
                </c:pt>
                <c:pt idx="3">
                  <c:v>Disagree</c:v>
                </c:pt>
                <c:pt idx="4">
                  <c:v>Strongly Disagree</c:v>
                </c:pt>
              </c:strCache>
            </c:strRef>
          </c:cat>
          <c:val>
            <c:numRef>
              <c:f>'Dr. Devdutt Sharma'!$J$6:$J$10</c:f>
              <c:numCache>
                <c:formatCode>General</c:formatCode>
                <c:ptCount val="5"/>
                <c:pt idx="0">
                  <c:v>0</c:v>
                </c:pt>
                <c:pt idx="1">
                  <c:v>3</c:v>
                </c:pt>
                <c:pt idx="2">
                  <c:v>1</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Sharma'!$K$1:$K$5</c:f>
              <c:strCache>
                <c:ptCount val="1"/>
                <c:pt idx="0">
                  <c:v>6.  समय पर पाठ्यक्रम पूर्ण हुआ, क्या आप इस बात से सहमत हैं? 
Do you agree that the syllabus was completed on time  ?
 Not Agree &amp; Not Disagree Agree Agree Agree</c:v>
                </c:pt>
              </c:strCache>
            </c:strRef>
          </c:tx>
          <c:explosion val="25"/>
          <c:dLbls>
            <c:showPercent val="1"/>
          </c:dLbls>
          <c:cat>
            <c:strRef>
              <c:f>'Dr. Devdutt Sharma'!$E$6:$E$10</c:f>
              <c:strCache>
                <c:ptCount val="5"/>
                <c:pt idx="0">
                  <c:v>Strongly Agree</c:v>
                </c:pt>
                <c:pt idx="1">
                  <c:v>Agree</c:v>
                </c:pt>
                <c:pt idx="2">
                  <c:v>Not Agree &amp; Not Disagree</c:v>
                </c:pt>
                <c:pt idx="3">
                  <c:v>Disagree</c:v>
                </c:pt>
                <c:pt idx="4">
                  <c:v>Strongly Disagree</c:v>
                </c:pt>
              </c:strCache>
            </c:strRef>
          </c:cat>
          <c:val>
            <c:numRef>
              <c:f>'Dr. Devdutt Sharma'!$K$6:$K$10</c:f>
              <c:numCache>
                <c:formatCode>General</c:formatCode>
                <c:ptCount val="5"/>
                <c:pt idx="0">
                  <c:v>0</c:v>
                </c:pt>
                <c:pt idx="1">
                  <c:v>3</c:v>
                </c:pt>
                <c:pt idx="2">
                  <c:v>1</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Singh'!$J$1:$J$2</c:f>
              <c:strCache>
                <c:ptCount val="1"/>
                <c:pt idx="0">
                  <c:v>5. शिक्षक ने विषय के प्रति रूचि जागृत की , क्या आप इस बात से सहमत हैं?  
Do you agree that teacher aroused interest in the subject ?
 Agree</c:v>
                </c:pt>
              </c:strCache>
            </c:strRef>
          </c:tx>
          <c:explosion val="25"/>
          <c:dLbls>
            <c:showPercent val="1"/>
          </c:dLbls>
          <c:cat>
            <c:strRef>
              <c:f>'Dr. Dharmendra Singh'!$E$3:$E$7</c:f>
              <c:strCache>
                <c:ptCount val="5"/>
                <c:pt idx="0">
                  <c:v>Strongly Agree</c:v>
                </c:pt>
                <c:pt idx="1">
                  <c:v>Agree</c:v>
                </c:pt>
                <c:pt idx="2">
                  <c:v>Not Agree &amp; Not Disagree</c:v>
                </c:pt>
                <c:pt idx="3">
                  <c:v>Disagree</c:v>
                </c:pt>
                <c:pt idx="4">
                  <c:v>Strongly Disagree</c:v>
                </c:pt>
              </c:strCache>
            </c:strRef>
          </c:cat>
          <c:val>
            <c:numRef>
              <c:f>'Dr. Dharmendra Singh'!$J$3:$J$7</c:f>
              <c:numCache>
                <c:formatCode>General</c:formatCode>
                <c:ptCount val="5"/>
                <c:pt idx="0">
                  <c:v>0</c:v>
                </c:pt>
                <c:pt idx="1">
                  <c:v>1</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Sharma'!$L$1:$L$5</c:f>
              <c:strCache>
                <c:ptCount val="1"/>
                <c:pt idx="0">
                  <c:v>7. शिक्षक समयनिष्ट है एवं नियमित व्याख्यान देते है, क्या आप इस बात से सहमत हैं? 
The teachers are punctual and give regular lectures. Do you agree with this ?
 Agree Agree Agree Agree</c:v>
                </c:pt>
              </c:strCache>
            </c:strRef>
          </c:tx>
          <c:explosion val="25"/>
          <c:dLbls>
            <c:showPercent val="1"/>
          </c:dLbls>
          <c:cat>
            <c:strRef>
              <c:f>'Dr. Devdutt Sharma'!$E$6:$E$10</c:f>
              <c:strCache>
                <c:ptCount val="5"/>
                <c:pt idx="0">
                  <c:v>Strongly Agree</c:v>
                </c:pt>
                <c:pt idx="1">
                  <c:v>Agree</c:v>
                </c:pt>
                <c:pt idx="2">
                  <c:v>Not Agree &amp; Not Disagree</c:v>
                </c:pt>
                <c:pt idx="3">
                  <c:v>Disagree</c:v>
                </c:pt>
                <c:pt idx="4">
                  <c:v>Strongly Disagree</c:v>
                </c:pt>
              </c:strCache>
            </c:strRef>
          </c:cat>
          <c:val>
            <c:numRef>
              <c:f>'Dr. Devdutt Sharma'!$L$6:$L$10</c:f>
              <c:numCache>
                <c:formatCode>General</c:formatCode>
                <c:ptCount val="5"/>
                <c:pt idx="0">
                  <c:v>0</c:v>
                </c:pt>
                <c:pt idx="1">
                  <c:v>4</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Sharma'!$M$1:$M$5</c:f>
              <c:strCache>
                <c:ptCount val="1"/>
                <c:pt idx="0">
                  <c:v>8. शिक्षक का सम्प्रेषण सुस्पष्ठ है ,क्या आप इस बात से सहमत हैं ?
Teacher's communication is clear. Do you agree with this ? 
 Agree Agree Agree Agree</c:v>
                </c:pt>
              </c:strCache>
            </c:strRef>
          </c:tx>
          <c:explosion val="25"/>
          <c:dLbls>
            <c:showPercent val="1"/>
          </c:dLbls>
          <c:cat>
            <c:strRef>
              <c:f>'Dr. Devdutt Sharma'!$E$6:$E$10</c:f>
              <c:strCache>
                <c:ptCount val="5"/>
                <c:pt idx="0">
                  <c:v>Strongly Agree</c:v>
                </c:pt>
                <c:pt idx="1">
                  <c:v>Agree</c:v>
                </c:pt>
                <c:pt idx="2">
                  <c:v>Not Agree &amp; Not Disagree</c:v>
                </c:pt>
                <c:pt idx="3">
                  <c:v>Disagree</c:v>
                </c:pt>
                <c:pt idx="4">
                  <c:v>Strongly Disagree</c:v>
                </c:pt>
              </c:strCache>
            </c:strRef>
          </c:cat>
          <c:val>
            <c:numRef>
              <c:f>'Dr. Devdutt Sharma'!$M$6:$M$10</c:f>
              <c:numCache>
                <c:formatCode>General</c:formatCode>
                <c:ptCount val="5"/>
                <c:pt idx="0">
                  <c:v>0</c:v>
                </c:pt>
                <c:pt idx="1">
                  <c:v>4</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Sharma'!$N$1:$N$5</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Disagree Agree Agree Agree</c:v>
                </c:pt>
              </c:strCache>
            </c:strRef>
          </c:tx>
          <c:explosion val="25"/>
          <c:dLbls>
            <c:showPercent val="1"/>
          </c:dLbls>
          <c:cat>
            <c:strRef>
              <c:f>'Dr. Devdutt Sharma'!$E$6:$E$10</c:f>
              <c:strCache>
                <c:ptCount val="5"/>
                <c:pt idx="0">
                  <c:v>Strongly Agree</c:v>
                </c:pt>
                <c:pt idx="1">
                  <c:v>Agree</c:v>
                </c:pt>
                <c:pt idx="2">
                  <c:v>Not Agree &amp; Not Disagree</c:v>
                </c:pt>
                <c:pt idx="3">
                  <c:v>Disagree</c:v>
                </c:pt>
                <c:pt idx="4">
                  <c:v>Strongly Disagree</c:v>
                </c:pt>
              </c:strCache>
            </c:strRef>
          </c:cat>
          <c:val>
            <c:numRef>
              <c:f>'Dr. Devdutt Sharma'!$N$6:$N$10</c:f>
              <c:numCache>
                <c:formatCode>General</c:formatCode>
                <c:ptCount val="5"/>
                <c:pt idx="0">
                  <c:v>0</c:v>
                </c:pt>
                <c:pt idx="1">
                  <c:v>3</c:v>
                </c:pt>
                <c:pt idx="2">
                  <c:v>0</c:v>
                </c:pt>
                <c:pt idx="3">
                  <c:v>1</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Sharma'!$O$1</c:f>
              <c:strCache>
                <c:ptCount val="1"/>
                <c:pt idx="0">
                  <c:v>10. विषय अवधारणा पर शिक्षक का ज्ञान
Teacher's knowledge on subject concept?
</c:v>
                </c:pt>
              </c:strCache>
            </c:strRef>
          </c:tx>
          <c:explosion val="25"/>
          <c:dLbls>
            <c:showPercent val="1"/>
          </c:dLbls>
          <c:val>
            <c:numRef>
              <c:f>'Dr. Devdutt Sharma'!$O$6:$O$10</c:f>
              <c:numCache>
                <c:formatCode>General</c:formatCode>
                <c:ptCount val="5"/>
                <c:pt idx="0">
                  <c:v>0</c:v>
                </c:pt>
                <c:pt idx="1">
                  <c:v>4</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Sharma'!$P$1</c:f>
              <c:strCache>
                <c:ptCount val="1"/>
                <c:pt idx="0">
                  <c:v>11. अपने शिक्षक से संतुष्टि का स्तर बताइये
Indicate you level of satisfaction with your teacher.
</c:v>
                </c:pt>
              </c:strCache>
            </c:strRef>
          </c:tx>
          <c:explosion val="25"/>
          <c:dLbls>
            <c:showPercent val="1"/>
          </c:dLbls>
          <c:val>
            <c:numRef>
              <c:f>'Dr. Devdutt Sharma'!$P$6:$P$10</c:f>
              <c:numCache>
                <c:formatCode>General</c:formatCode>
                <c:ptCount val="5"/>
                <c:pt idx="0">
                  <c:v>1</c:v>
                </c:pt>
                <c:pt idx="1">
                  <c:v>1</c:v>
                </c:pt>
                <c:pt idx="2">
                  <c:v>2</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Sharma'!$F$1:$F$5</c:f>
              <c:strCache>
                <c:ptCount val="1"/>
                <c:pt idx="0">
                  <c:v>1. व्याख्यान से रूचि में वृद्धि हुई, आप इस बात से सहमत हैं?
Do you agree that lecture? Increased interest?
 Agree Agree Agree Agree</c:v>
                </c:pt>
              </c:strCache>
            </c:strRef>
          </c:tx>
          <c:explosion val="25"/>
          <c:cat>
            <c:strRef>
              <c:f>'Dr. Devdutt Sharma'!$E$6:$E$10</c:f>
              <c:strCache>
                <c:ptCount val="5"/>
                <c:pt idx="0">
                  <c:v>Strongly Agree</c:v>
                </c:pt>
                <c:pt idx="1">
                  <c:v>Agree</c:v>
                </c:pt>
                <c:pt idx="2">
                  <c:v>Not Agree &amp; Not Disagree</c:v>
                </c:pt>
                <c:pt idx="3">
                  <c:v>Disagree</c:v>
                </c:pt>
                <c:pt idx="4">
                  <c:v>Strongly Disagree</c:v>
                </c:pt>
              </c:strCache>
            </c:strRef>
          </c:cat>
          <c:val>
            <c:numRef>
              <c:f>'Dr. Devdutt Sharma'!$F$6:$F$10</c:f>
              <c:numCache>
                <c:formatCode>General</c:formatCode>
                <c:ptCount val="5"/>
                <c:pt idx="0">
                  <c:v>0</c:v>
                </c:pt>
                <c:pt idx="1">
                  <c:v>4</c:v>
                </c:pt>
                <c:pt idx="2">
                  <c:v>0</c:v>
                </c:pt>
                <c:pt idx="3">
                  <c:v>0</c:v>
                </c:pt>
                <c:pt idx="4">
                  <c:v>0</c:v>
                </c:pt>
              </c:numCache>
            </c:numRef>
          </c:val>
        </c:ser>
      </c:pie3DChart>
    </c:plotArea>
    <c:legend>
      <c:legendPos val="r"/>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Sharma'!$G$44:$G$48</c:f>
              <c:strCache>
                <c:ptCount val="1"/>
                <c:pt idx="0">
                  <c:v>2. शिक्षण जानकारी से परिपूर्ण था क्या आप इस बात से सहमत हैं?
The teaching was full of information. Do you agree with this?
 Strongly Agree Strongly Agree Agree Strongly Agree</c:v>
                </c:pt>
              </c:strCache>
            </c:strRef>
          </c:tx>
          <c:explosion val="25"/>
          <c:dLbls>
            <c:showPercent val="1"/>
          </c:dLbls>
          <c:cat>
            <c:strRef>
              <c:f>'Dr. Devdutt Sharma'!$E$49:$E$53</c:f>
              <c:strCache>
                <c:ptCount val="5"/>
                <c:pt idx="0">
                  <c:v>Strongly Agree</c:v>
                </c:pt>
                <c:pt idx="1">
                  <c:v>Agree</c:v>
                </c:pt>
                <c:pt idx="2">
                  <c:v>Not Agree &amp; Not Disagree</c:v>
                </c:pt>
                <c:pt idx="3">
                  <c:v>Disagree</c:v>
                </c:pt>
                <c:pt idx="4">
                  <c:v>Strongly Disagree</c:v>
                </c:pt>
              </c:strCache>
            </c:strRef>
          </c:cat>
          <c:val>
            <c:numRef>
              <c:f>'Dr. Devdutt Sharma'!$G$49:$G$53</c:f>
              <c:numCache>
                <c:formatCode>General</c:formatCode>
                <c:ptCount val="5"/>
                <c:pt idx="0">
                  <c:v>3</c:v>
                </c:pt>
                <c:pt idx="1">
                  <c:v>1</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Sharma'!$H$44:$H$48</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Strongly Agree Strongly Agree No</c:v>
                </c:pt>
              </c:strCache>
            </c:strRef>
          </c:tx>
          <c:explosion val="25"/>
          <c:dLbls>
            <c:showPercent val="1"/>
          </c:dLbls>
          <c:cat>
            <c:strRef>
              <c:f>'Dr. Devdutt Sharma'!$E$49:$E$53</c:f>
              <c:strCache>
                <c:ptCount val="5"/>
                <c:pt idx="0">
                  <c:v>Strongly Agree</c:v>
                </c:pt>
                <c:pt idx="1">
                  <c:v>Agree</c:v>
                </c:pt>
                <c:pt idx="2">
                  <c:v>Not Agree &amp; Not Disagree</c:v>
                </c:pt>
                <c:pt idx="3">
                  <c:v>Disagree</c:v>
                </c:pt>
                <c:pt idx="4">
                  <c:v>Strongly Disagree</c:v>
                </c:pt>
              </c:strCache>
            </c:strRef>
          </c:cat>
          <c:val>
            <c:numRef>
              <c:f>'Dr. Devdutt Sharma'!$H$49:$H$53</c:f>
              <c:numCache>
                <c:formatCode>General</c:formatCode>
                <c:ptCount val="5"/>
                <c:pt idx="0">
                  <c:v>3</c:v>
                </c:pt>
                <c:pt idx="1">
                  <c:v>0</c:v>
                </c:pt>
                <c:pt idx="2">
                  <c:v>1</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Sharma'!$I$44:$I$48</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Strongly Agree Strongly Agree Agree Strongly </c:v>
                </c:pt>
              </c:strCache>
            </c:strRef>
          </c:tx>
          <c:explosion val="25"/>
          <c:dLbls>
            <c:showPercent val="1"/>
          </c:dLbls>
          <c:cat>
            <c:strRef>
              <c:f>'Dr. Devdutt Sharma'!$E$49:$E$53</c:f>
              <c:strCache>
                <c:ptCount val="5"/>
                <c:pt idx="0">
                  <c:v>Strongly Agree</c:v>
                </c:pt>
                <c:pt idx="1">
                  <c:v>Agree</c:v>
                </c:pt>
                <c:pt idx="2">
                  <c:v>Not Agree &amp; Not Disagree</c:v>
                </c:pt>
                <c:pt idx="3">
                  <c:v>Disagree</c:v>
                </c:pt>
                <c:pt idx="4">
                  <c:v>Strongly Disagree</c:v>
                </c:pt>
              </c:strCache>
            </c:strRef>
          </c:cat>
          <c:val>
            <c:numRef>
              <c:f>'Dr. Devdutt Sharma'!$I$49:$I$53</c:f>
              <c:numCache>
                <c:formatCode>General</c:formatCode>
                <c:ptCount val="5"/>
                <c:pt idx="0">
                  <c:v>3</c:v>
                </c:pt>
                <c:pt idx="1">
                  <c:v>1</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Sharma'!$J$44:$J$48</c:f>
              <c:strCache>
                <c:ptCount val="1"/>
                <c:pt idx="0">
                  <c:v>5. शिक्षक ने विषय के प्रति रूचि जागृत की , क्या आप इस बात से सहमत हैं?  
Do you agree that teacher aroused interest in the subject ?
 Agree Strongly Agree Agree Strongly Agree</c:v>
                </c:pt>
              </c:strCache>
            </c:strRef>
          </c:tx>
          <c:explosion val="25"/>
          <c:dLbls>
            <c:showPercent val="1"/>
          </c:dLbls>
          <c:cat>
            <c:strRef>
              <c:f>'Dr. Devdutt Sharma'!$E$49:$E$53</c:f>
              <c:strCache>
                <c:ptCount val="5"/>
                <c:pt idx="0">
                  <c:v>Strongly Agree</c:v>
                </c:pt>
                <c:pt idx="1">
                  <c:v>Agree</c:v>
                </c:pt>
                <c:pt idx="2">
                  <c:v>Not Agree &amp; Not Disagree</c:v>
                </c:pt>
                <c:pt idx="3">
                  <c:v>Disagree</c:v>
                </c:pt>
                <c:pt idx="4">
                  <c:v>Strongly Disagree</c:v>
                </c:pt>
              </c:strCache>
            </c:strRef>
          </c:cat>
          <c:val>
            <c:numRef>
              <c:f>'Dr. Devdutt Sharma'!$J$49:$J$53</c:f>
              <c:numCache>
                <c:formatCode>General</c:formatCode>
                <c:ptCount val="5"/>
                <c:pt idx="0">
                  <c:v>2</c:v>
                </c:pt>
                <c:pt idx="1">
                  <c:v>2</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Singh'!$K$1:$K$2</c:f>
              <c:strCache>
                <c:ptCount val="1"/>
                <c:pt idx="0">
                  <c:v>6.  समय पर पाठ्यक्रम पूर्ण हुआ, क्या आप इस बात से सहमत हैं? 
Do you agree that the syllabus was completed on time  ?
 Strongly Agree</c:v>
                </c:pt>
              </c:strCache>
            </c:strRef>
          </c:tx>
          <c:explosion val="25"/>
          <c:dLbls>
            <c:showPercent val="1"/>
          </c:dLbls>
          <c:cat>
            <c:strRef>
              <c:f>'Dr. Dharmendra Singh'!$E$3:$E$7</c:f>
              <c:strCache>
                <c:ptCount val="5"/>
                <c:pt idx="0">
                  <c:v>Strongly Agree</c:v>
                </c:pt>
                <c:pt idx="1">
                  <c:v>Agree</c:v>
                </c:pt>
                <c:pt idx="2">
                  <c:v>Not Agree &amp; Not Disagree</c:v>
                </c:pt>
                <c:pt idx="3">
                  <c:v>Disagree</c:v>
                </c:pt>
                <c:pt idx="4">
                  <c:v>Strongly Disagree</c:v>
                </c:pt>
              </c:strCache>
            </c:strRef>
          </c:cat>
          <c:val>
            <c:numRef>
              <c:f>'Dr. Dharmendra Singh'!$K$3:$K$7</c:f>
              <c:numCache>
                <c:formatCode>General</c:formatCode>
                <c:ptCount val="5"/>
                <c:pt idx="0">
                  <c:v>1</c:v>
                </c:pt>
                <c:pt idx="1">
                  <c:v>0</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078" l="0.70000000000000062" r="0.70000000000000062" t="0.75000000000000078"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Sharma'!$K$44:$K$48</c:f>
              <c:strCache>
                <c:ptCount val="1"/>
                <c:pt idx="0">
                  <c:v>6.  समय पर पाठ्यक्रम पूर्ण हुआ, क्या आप इस बात से सहमत हैं? 
Do you agree that the syllabus was completed on time  ?
 Strongly Agree Strongly Agree Strongly Agree Strongly Agree</c:v>
                </c:pt>
              </c:strCache>
            </c:strRef>
          </c:tx>
          <c:explosion val="25"/>
          <c:dLbls>
            <c:showPercent val="1"/>
          </c:dLbls>
          <c:cat>
            <c:strRef>
              <c:f>'Dr. Devdutt Sharma'!$E$49:$E$53</c:f>
              <c:strCache>
                <c:ptCount val="5"/>
                <c:pt idx="0">
                  <c:v>Strongly Agree</c:v>
                </c:pt>
                <c:pt idx="1">
                  <c:v>Agree</c:v>
                </c:pt>
                <c:pt idx="2">
                  <c:v>Not Agree &amp; Not Disagree</c:v>
                </c:pt>
                <c:pt idx="3">
                  <c:v>Disagree</c:v>
                </c:pt>
                <c:pt idx="4">
                  <c:v>Strongly Disagree</c:v>
                </c:pt>
              </c:strCache>
            </c:strRef>
          </c:cat>
          <c:val>
            <c:numRef>
              <c:f>'Dr. Devdutt Sharma'!$K$49:$K$53</c:f>
              <c:numCache>
                <c:formatCode>General</c:formatCode>
                <c:ptCount val="5"/>
                <c:pt idx="0">
                  <c:v>4</c:v>
                </c:pt>
                <c:pt idx="1">
                  <c:v>0</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Sharma'!$F$44:$F$48</c:f>
              <c:strCache>
                <c:ptCount val="1"/>
                <c:pt idx="0">
                  <c:v>1. व्याख्यान से रूचि में वृद्धि हुई, आप इस बात से सहमत हैं?
Do you agree that lecture? Increased interest?
 Strongly Agree Strongly Agree Agree Strongly Agree</c:v>
                </c:pt>
              </c:strCache>
            </c:strRef>
          </c:tx>
          <c:explosion val="25"/>
          <c:dLbls>
            <c:showPercent val="1"/>
          </c:dLbls>
          <c:cat>
            <c:strRef>
              <c:f>'Dr. Devdutt Sharma'!$E$49:$E$53</c:f>
              <c:strCache>
                <c:ptCount val="5"/>
                <c:pt idx="0">
                  <c:v>Strongly Agree</c:v>
                </c:pt>
                <c:pt idx="1">
                  <c:v>Agree</c:v>
                </c:pt>
                <c:pt idx="2">
                  <c:v>Not Agree &amp; Not Disagree</c:v>
                </c:pt>
                <c:pt idx="3">
                  <c:v>Disagree</c:v>
                </c:pt>
                <c:pt idx="4">
                  <c:v>Strongly Disagree</c:v>
                </c:pt>
              </c:strCache>
            </c:strRef>
          </c:cat>
          <c:val>
            <c:numRef>
              <c:f>'Dr. Devdutt Sharma'!$F$49:$F$53</c:f>
              <c:numCache>
                <c:formatCode>General</c:formatCode>
                <c:ptCount val="5"/>
                <c:pt idx="0">
                  <c:v>3</c:v>
                </c:pt>
                <c:pt idx="1">
                  <c:v>1</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Sharma'!$L$44:$L$48</c:f>
              <c:strCache>
                <c:ptCount val="1"/>
                <c:pt idx="0">
                  <c:v>7. शिक्षक समयनिष्ट है एवं नियमित व्याख्यान देते है, क्या आप इस बात से सहमत हैं? 
The teachers are punctual and give regular lectures. Do you agree with this ?
 Agree Strongly Agree Strongly Agree Strongly Agree</c:v>
                </c:pt>
              </c:strCache>
            </c:strRef>
          </c:tx>
          <c:explosion val="25"/>
          <c:dLbls>
            <c:showPercent val="1"/>
          </c:dLbls>
          <c:cat>
            <c:strRef>
              <c:f>'Dr. Devdutt Sharma'!$E$49:$E$53</c:f>
              <c:strCache>
                <c:ptCount val="5"/>
                <c:pt idx="0">
                  <c:v>Strongly Agree</c:v>
                </c:pt>
                <c:pt idx="1">
                  <c:v>Agree</c:v>
                </c:pt>
                <c:pt idx="2">
                  <c:v>Not Agree &amp; Not Disagree</c:v>
                </c:pt>
                <c:pt idx="3">
                  <c:v>Disagree</c:v>
                </c:pt>
                <c:pt idx="4">
                  <c:v>Strongly Disagree</c:v>
                </c:pt>
              </c:strCache>
            </c:strRef>
          </c:cat>
          <c:val>
            <c:numRef>
              <c:f>'Dr. Devdutt Sharma'!$L$49:$L$53</c:f>
              <c:numCache>
                <c:formatCode>General</c:formatCode>
                <c:ptCount val="5"/>
                <c:pt idx="0">
                  <c:v>3</c:v>
                </c:pt>
                <c:pt idx="1">
                  <c:v>1</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Sharma'!$M$44:$M$48</c:f>
              <c:strCache>
                <c:ptCount val="1"/>
                <c:pt idx="0">
                  <c:v>8. शिक्षक का सम्प्रेषण सुस्पष्ठ है ,क्या आप इस बात से सहमत हैं ?
Teacher's communication is clear. Do you agree with this ? 
 Agree Strongly Agree Agree Agree</c:v>
                </c:pt>
              </c:strCache>
            </c:strRef>
          </c:tx>
          <c:explosion val="25"/>
          <c:dLbls>
            <c:showPercent val="1"/>
          </c:dLbls>
          <c:cat>
            <c:strRef>
              <c:f>'Dr. Devdutt Sharma'!$E$49:$E$53</c:f>
              <c:strCache>
                <c:ptCount val="5"/>
                <c:pt idx="0">
                  <c:v>Strongly Agree</c:v>
                </c:pt>
                <c:pt idx="1">
                  <c:v>Agree</c:v>
                </c:pt>
                <c:pt idx="2">
                  <c:v>Not Agree &amp; Not Disagree</c:v>
                </c:pt>
                <c:pt idx="3">
                  <c:v>Disagree</c:v>
                </c:pt>
                <c:pt idx="4">
                  <c:v>Strongly Disagree</c:v>
                </c:pt>
              </c:strCache>
            </c:strRef>
          </c:cat>
          <c:val>
            <c:numRef>
              <c:f>'Dr. Devdutt Sharma'!$M$49:$M$53</c:f>
              <c:numCache>
                <c:formatCode>General</c:formatCode>
                <c:ptCount val="5"/>
                <c:pt idx="0">
                  <c:v>1</c:v>
                </c:pt>
                <c:pt idx="1">
                  <c:v>3</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Sharma'!$N$44:$N$48</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 Agree Not Agree &amp; Not Disagree Agree</c:v>
                </c:pt>
              </c:strCache>
            </c:strRef>
          </c:tx>
          <c:explosion val="25"/>
          <c:dLbls>
            <c:showPercent val="1"/>
          </c:dLbls>
          <c:cat>
            <c:strRef>
              <c:f>'Dr. Devdutt Sharma'!$E$49:$E$53</c:f>
              <c:strCache>
                <c:ptCount val="5"/>
                <c:pt idx="0">
                  <c:v>Strongly Agree</c:v>
                </c:pt>
                <c:pt idx="1">
                  <c:v>Agree</c:v>
                </c:pt>
                <c:pt idx="2">
                  <c:v>Not Agree &amp; Not Disagree</c:v>
                </c:pt>
                <c:pt idx="3">
                  <c:v>Disagree</c:v>
                </c:pt>
                <c:pt idx="4">
                  <c:v>Strongly Disagree</c:v>
                </c:pt>
              </c:strCache>
            </c:strRef>
          </c:cat>
          <c:val>
            <c:numRef>
              <c:f>'Dr. Devdutt Sharma'!$N$49:$N$53</c:f>
              <c:numCache>
                <c:formatCode>General</c:formatCode>
                <c:ptCount val="5"/>
                <c:pt idx="0">
                  <c:v>0</c:v>
                </c:pt>
                <c:pt idx="1">
                  <c:v>3</c:v>
                </c:pt>
                <c:pt idx="2">
                  <c:v>1</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Sharma'!$O$44</c:f>
              <c:strCache>
                <c:ptCount val="1"/>
                <c:pt idx="0">
                  <c:v>10. विषय अवधारणा पर शिक्षक का ज्ञान
Teacher's knowledge on subject concept?
</c:v>
                </c:pt>
              </c:strCache>
            </c:strRef>
          </c:tx>
          <c:explosion val="25"/>
          <c:dLbls>
            <c:showPercent val="1"/>
          </c:dLbls>
          <c:val>
            <c:numRef>
              <c:f>'Dr. Devdutt Sharma'!$O$49:$O$53</c:f>
              <c:numCache>
                <c:formatCode>General</c:formatCode>
                <c:ptCount val="5"/>
                <c:pt idx="0">
                  <c:v>3</c:v>
                </c:pt>
                <c:pt idx="1">
                  <c:v>1</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Sharma'!$P$44</c:f>
              <c:strCache>
                <c:ptCount val="1"/>
                <c:pt idx="0">
                  <c:v>11. अपने शिक्षक से संतुष्टि का स्तर बताइये
Indicate you level of satisfaction with your teacher.
</c:v>
                </c:pt>
              </c:strCache>
            </c:strRef>
          </c:tx>
          <c:explosion val="25"/>
          <c:dLbls>
            <c:showPercent val="1"/>
          </c:dLbls>
          <c:val>
            <c:numRef>
              <c:f>'Dr. Devdutt Sharma'!$P$49:$P$53</c:f>
              <c:numCache>
                <c:formatCode>General</c:formatCode>
                <c:ptCount val="5"/>
                <c:pt idx="0">
                  <c:v>3</c:v>
                </c:pt>
                <c:pt idx="1">
                  <c:v>1</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78" l="0.70000000000000062" r="0.70000000000000062" t="0.75000000000000278"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Sharma'!$F$85:$F$90</c:f>
              <c:strCache>
                <c:ptCount val="1"/>
                <c:pt idx="0">
                  <c:v>1. व्याख्यान से रूचि में वृद्धि हुई, आप इस बात से सहमत हैं?
Do you agree that lecture? Increased interest?
 Agree Agree Agree Agree Agree</c:v>
                </c:pt>
              </c:strCache>
            </c:strRef>
          </c:tx>
          <c:explosion val="25"/>
          <c:dLbls>
            <c:showPercent val="1"/>
          </c:dLbls>
          <c:cat>
            <c:strRef>
              <c:f>'Dr. Devdutt Sharma'!$E$91:$E$95</c:f>
              <c:strCache>
                <c:ptCount val="5"/>
                <c:pt idx="0">
                  <c:v>Strongly Agree</c:v>
                </c:pt>
                <c:pt idx="1">
                  <c:v>Agree</c:v>
                </c:pt>
                <c:pt idx="2">
                  <c:v>Not Agree &amp; Not Disagree</c:v>
                </c:pt>
                <c:pt idx="3">
                  <c:v>Disagree</c:v>
                </c:pt>
                <c:pt idx="4">
                  <c:v>Strongly Disagree</c:v>
                </c:pt>
              </c:strCache>
            </c:strRef>
          </c:cat>
          <c:val>
            <c:numRef>
              <c:f>'Dr. Devdutt Sharma'!$F$91:$F$95</c:f>
              <c:numCache>
                <c:formatCode>General</c:formatCode>
                <c:ptCount val="5"/>
                <c:pt idx="0">
                  <c:v>0</c:v>
                </c:pt>
                <c:pt idx="1">
                  <c:v>4</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Sharma'!$G$85:$G$90</c:f>
              <c:strCache>
                <c:ptCount val="1"/>
                <c:pt idx="0">
                  <c:v>2. शिक्षण जानकारी से परिपूर्ण था क्या आप इस बात से सहमत हैं?
The teaching was full of information. Do you agree with this?
 Agree Agree Agree Agree Agree</c:v>
                </c:pt>
              </c:strCache>
            </c:strRef>
          </c:tx>
          <c:explosion val="25"/>
          <c:dLbls>
            <c:showPercent val="1"/>
          </c:dLbls>
          <c:cat>
            <c:strRef>
              <c:f>'Dr. Devdutt Sharma'!$E$91:$E$95</c:f>
              <c:strCache>
                <c:ptCount val="5"/>
                <c:pt idx="0">
                  <c:v>Strongly Agree</c:v>
                </c:pt>
                <c:pt idx="1">
                  <c:v>Agree</c:v>
                </c:pt>
                <c:pt idx="2">
                  <c:v>Not Agree &amp; Not Disagree</c:v>
                </c:pt>
                <c:pt idx="3">
                  <c:v>Disagree</c:v>
                </c:pt>
                <c:pt idx="4">
                  <c:v>Strongly Disagree</c:v>
                </c:pt>
              </c:strCache>
            </c:strRef>
          </c:cat>
          <c:val>
            <c:numRef>
              <c:f>'Dr. Devdutt Sharma'!$G$91:$G$95</c:f>
              <c:numCache>
                <c:formatCode>General</c:formatCode>
                <c:ptCount val="5"/>
                <c:pt idx="0">
                  <c:v>0</c:v>
                </c:pt>
                <c:pt idx="1">
                  <c:v>4</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78" l="0.70000000000000062" r="0.70000000000000062" t="0.75000000000000278"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Sharma'!$H$85:$H$90</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 Agree Agree Agree Agree</c:v>
                </c:pt>
              </c:strCache>
            </c:strRef>
          </c:tx>
          <c:explosion val="25"/>
          <c:dLbls>
            <c:showPercent val="1"/>
          </c:dLbls>
          <c:cat>
            <c:strRef>
              <c:f>'Dr. Devdutt Sharma'!$E$91:$E$95</c:f>
              <c:strCache>
                <c:ptCount val="5"/>
                <c:pt idx="0">
                  <c:v>Strongly Agree</c:v>
                </c:pt>
                <c:pt idx="1">
                  <c:v>Agree</c:v>
                </c:pt>
                <c:pt idx="2">
                  <c:v>Not Agree &amp; Not Disagree</c:v>
                </c:pt>
                <c:pt idx="3">
                  <c:v>Disagree</c:v>
                </c:pt>
                <c:pt idx="4">
                  <c:v>Strongly Disagree</c:v>
                </c:pt>
              </c:strCache>
            </c:strRef>
          </c:cat>
          <c:val>
            <c:numRef>
              <c:f>'Dr. Devdutt Sharma'!$H$91:$H$95</c:f>
              <c:numCache>
                <c:formatCode>General</c:formatCode>
                <c:ptCount val="5"/>
                <c:pt idx="0">
                  <c:v>0</c:v>
                </c:pt>
                <c:pt idx="1">
                  <c:v>4</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78" l="0.70000000000000062" r="0.70000000000000062" t="0.750000000000002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Singh'!$L$1:$L$2</c:f>
              <c:strCache>
                <c:ptCount val="1"/>
                <c:pt idx="0">
                  <c:v>7. शिक्षक समयनिष्ट है एवं नियमित व्याख्यान देते है, क्या आप इस बात से सहमत हैं? 
The teachers are punctual and give regular lectures. Do you agree with this ?
 Agree</c:v>
                </c:pt>
              </c:strCache>
            </c:strRef>
          </c:tx>
          <c:explosion val="25"/>
          <c:dLbls>
            <c:showPercent val="1"/>
          </c:dLbls>
          <c:cat>
            <c:strRef>
              <c:f>'Dr. Dharmendra Singh'!$E$3:$E$7</c:f>
              <c:strCache>
                <c:ptCount val="5"/>
                <c:pt idx="0">
                  <c:v>Strongly Agree</c:v>
                </c:pt>
                <c:pt idx="1">
                  <c:v>Agree</c:v>
                </c:pt>
                <c:pt idx="2">
                  <c:v>Not Agree &amp; Not Disagree</c:v>
                </c:pt>
                <c:pt idx="3">
                  <c:v>Disagree</c:v>
                </c:pt>
                <c:pt idx="4">
                  <c:v>Strongly Disagree</c:v>
                </c:pt>
              </c:strCache>
            </c:strRef>
          </c:cat>
          <c:val>
            <c:numRef>
              <c:f>'Dr. Dharmendra Singh'!$L$3:$L$7</c:f>
              <c:numCache>
                <c:formatCode>General</c:formatCode>
                <c:ptCount val="5"/>
                <c:pt idx="0">
                  <c:v>0</c:v>
                </c:pt>
                <c:pt idx="1">
                  <c:v>1</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Sharma'!$I$85:$I$90</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Strongly Agree Agree Agree Agree Agree</c:v>
                </c:pt>
              </c:strCache>
            </c:strRef>
          </c:tx>
          <c:explosion val="25"/>
          <c:dLbls>
            <c:showPercent val="1"/>
          </c:dLbls>
          <c:cat>
            <c:strRef>
              <c:f>'Dr. Devdutt Sharma'!$E$91:$E$95</c:f>
              <c:strCache>
                <c:ptCount val="5"/>
                <c:pt idx="0">
                  <c:v>Strongly Agree</c:v>
                </c:pt>
                <c:pt idx="1">
                  <c:v>Agree</c:v>
                </c:pt>
                <c:pt idx="2">
                  <c:v>Not Agree &amp; Not Disagree</c:v>
                </c:pt>
                <c:pt idx="3">
                  <c:v>Disagree</c:v>
                </c:pt>
                <c:pt idx="4">
                  <c:v>Strongly Disagree</c:v>
                </c:pt>
              </c:strCache>
            </c:strRef>
          </c:cat>
          <c:val>
            <c:numRef>
              <c:f>'Dr. Devdutt Sharma'!$I$91:$I$95</c:f>
              <c:numCache>
                <c:formatCode>General</c:formatCode>
                <c:ptCount val="5"/>
                <c:pt idx="0">
                  <c:v>0</c:v>
                </c:pt>
                <c:pt idx="1">
                  <c:v>4</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78" l="0.70000000000000062" r="0.70000000000000062" t="0.75000000000000278"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Sharma'!$J$85:$J$90</c:f>
              <c:strCache>
                <c:ptCount val="1"/>
                <c:pt idx="0">
                  <c:v>5. शिक्षक ने विषय के प्रति रूचि जागृत की , क्या आप इस बात से सहमत हैं?  
Do you agree that teacher aroused interest in the subject ?
 Agree Agree Agree Agree Agree</c:v>
                </c:pt>
              </c:strCache>
            </c:strRef>
          </c:tx>
          <c:explosion val="25"/>
          <c:dLbls>
            <c:showPercent val="1"/>
          </c:dLbls>
          <c:cat>
            <c:strRef>
              <c:f>'Dr. Devdutt Sharma'!$E$91:$E$95</c:f>
              <c:strCache>
                <c:ptCount val="5"/>
                <c:pt idx="0">
                  <c:v>Strongly Agree</c:v>
                </c:pt>
                <c:pt idx="1">
                  <c:v>Agree</c:v>
                </c:pt>
                <c:pt idx="2">
                  <c:v>Not Agree &amp; Not Disagree</c:v>
                </c:pt>
                <c:pt idx="3">
                  <c:v>Disagree</c:v>
                </c:pt>
                <c:pt idx="4">
                  <c:v>Strongly Disagree</c:v>
                </c:pt>
              </c:strCache>
            </c:strRef>
          </c:cat>
          <c:val>
            <c:numRef>
              <c:f>'Dr. Devdutt Sharma'!$J$91:$J$95</c:f>
              <c:numCache>
                <c:formatCode>General</c:formatCode>
                <c:ptCount val="5"/>
                <c:pt idx="0">
                  <c:v>0</c:v>
                </c:pt>
                <c:pt idx="1">
                  <c:v>4</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78" l="0.70000000000000062" r="0.70000000000000062" t="0.75000000000000278"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Sharma'!$K$85:$K$90</c:f>
              <c:strCache>
                <c:ptCount val="1"/>
                <c:pt idx="0">
                  <c:v>6.  समय पर पाठ्यक्रम पूर्ण हुआ, क्या आप इस बात से सहमत हैं? 
Do you agree that the syllabus was completed on time  ?
 Agree Agree Agree Strongly Agree Agree</c:v>
                </c:pt>
              </c:strCache>
            </c:strRef>
          </c:tx>
          <c:explosion val="25"/>
          <c:dLbls>
            <c:showPercent val="1"/>
          </c:dLbls>
          <c:cat>
            <c:strRef>
              <c:f>'Dr. Devdutt Sharma'!$E$91:$E$95</c:f>
              <c:strCache>
                <c:ptCount val="5"/>
                <c:pt idx="0">
                  <c:v>Strongly Agree</c:v>
                </c:pt>
                <c:pt idx="1">
                  <c:v>Agree</c:v>
                </c:pt>
                <c:pt idx="2">
                  <c:v>Not Agree &amp; Not Disagree</c:v>
                </c:pt>
                <c:pt idx="3">
                  <c:v>Disagree</c:v>
                </c:pt>
                <c:pt idx="4">
                  <c:v>Strongly Disagree</c:v>
                </c:pt>
              </c:strCache>
            </c:strRef>
          </c:cat>
          <c:val>
            <c:numRef>
              <c:f>'Dr. Devdutt Sharma'!$K$91:$K$95</c:f>
              <c:numCache>
                <c:formatCode>General</c:formatCode>
                <c:ptCount val="5"/>
                <c:pt idx="0">
                  <c:v>1</c:v>
                </c:pt>
                <c:pt idx="1">
                  <c:v>3</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78" l="0.70000000000000062" r="0.70000000000000062" t="0.75000000000000278"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Devdutt Sharma'!$L$85:$L$90</c:f>
              <c:strCache>
                <c:ptCount val="1"/>
                <c:pt idx="0">
                  <c:v>7. शिक्षक समयनिष्ट है एवं नियमित व्याख्यान देते है, क्या आप इस बात से सहमत हैं? 
The teachers are punctual and give regular lectures. Do you agree with this ?
 Strongly Agree Agree Agree Strongly Agree Agree</c:v>
                </c:pt>
              </c:strCache>
            </c:strRef>
          </c:tx>
          <c:explosion val="25"/>
          <c:dLbls>
            <c:showPercent val="1"/>
          </c:dLbls>
          <c:cat>
            <c:strRef>
              <c:f>'Dr. Devdutt Sharma'!$E$91:$E$95</c:f>
              <c:strCache>
                <c:ptCount val="5"/>
                <c:pt idx="0">
                  <c:v>Strongly Agree</c:v>
                </c:pt>
                <c:pt idx="1">
                  <c:v>Agree</c:v>
                </c:pt>
                <c:pt idx="2">
                  <c:v>Not Agree &amp; Not Disagree</c:v>
                </c:pt>
                <c:pt idx="3">
                  <c:v>Disagree</c:v>
                </c:pt>
                <c:pt idx="4">
                  <c:v>Strongly Disagree</c:v>
                </c:pt>
              </c:strCache>
            </c:strRef>
          </c:cat>
          <c:val>
            <c:numRef>
              <c:f>'Dr. Devdutt Sharma'!$L$91:$L$95</c:f>
              <c:numCache>
                <c:formatCode>General</c:formatCode>
                <c:ptCount val="5"/>
                <c:pt idx="0">
                  <c:v>1</c:v>
                </c:pt>
                <c:pt idx="1">
                  <c:v>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78" l="0.70000000000000062" r="0.70000000000000062" t="0.75000000000000278"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Devdutt Sharma'!$M$85:$M$90</c:f>
              <c:strCache>
                <c:ptCount val="1"/>
                <c:pt idx="0">
                  <c:v>8. शिक्षक का सम्प्रेषण सुस्पष्ठ है ,क्या आप इस बात से सहमत हैं ?
Teacher's communication is clear. Do you agree with this ? 
 Strongly Agree Agree Agree Agree Agree</c:v>
                </c:pt>
              </c:strCache>
            </c:strRef>
          </c:tx>
          <c:explosion val="25"/>
          <c:dLbls>
            <c:showPercent val="1"/>
          </c:dLbls>
          <c:cat>
            <c:strRef>
              <c:f>'Dr. Devdutt Sharma'!$E$91:$E$95</c:f>
              <c:strCache>
                <c:ptCount val="5"/>
                <c:pt idx="0">
                  <c:v>Strongly Agree</c:v>
                </c:pt>
                <c:pt idx="1">
                  <c:v>Agree</c:v>
                </c:pt>
                <c:pt idx="2">
                  <c:v>Not Agree &amp; Not Disagree</c:v>
                </c:pt>
                <c:pt idx="3">
                  <c:v>Disagree</c:v>
                </c:pt>
                <c:pt idx="4">
                  <c:v>Strongly Disagree</c:v>
                </c:pt>
              </c:strCache>
            </c:strRef>
          </c:cat>
          <c:val>
            <c:numRef>
              <c:f>'Dr. Devdutt Sharma'!$M$91:$M$95</c:f>
              <c:numCache>
                <c:formatCode>General</c:formatCode>
                <c:ptCount val="5"/>
                <c:pt idx="0">
                  <c:v>0</c:v>
                </c:pt>
                <c:pt idx="1">
                  <c:v>4</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78" l="0.70000000000000062" r="0.70000000000000062" t="0.75000000000000278"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Devdutt Sharma'!$N$85:$N$90</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 Agree Agree Agree Agree</c:v>
                </c:pt>
              </c:strCache>
            </c:strRef>
          </c:tx>
          <c:explosion val="25"/>
          <c:dLbls>
            <c:showPercent val="1"/>
          </c:dLbls>
          <c:cat>
            <c:strRef>
              <c:f>'Dr. Devdutt Sharma'!$E$91:$E$95</c:f>
              <c:strCache>
                <c:ptCount val="5"/>
                <c:pt idx="0">
                  <c:v>Strongly Agree</c:v>
                </c:pt>
                <c:pt idx="1">
                  <c:v>Agree</c:v>
                </c:pt>
                <c:pt idx="2">
                  <c:v>Not Agree &amp; Not Disagree</c:v>
                </c:pt>
                <c:pt idx="3">
                  <c:v>Disagree</c:v>
                </c:pt>
                <c:pt idx="4">
                  <c:v>Strongly Disagree</c:v>
                </c:pt>
              </c:strCache>
            </c:strRef>
          </c:cat>
          <c:val>
            <c:numRef>
              <c:f>'Dr. Devdutt Sharma'!$N$91:$N$95</c:f>
              <c:numCache>
                <c:formatCode>General</c:formatCode>
                <c:ptCount val="5"/>
                <c:pt idx="0">
                  <c:v>0</c:v>
                </c:pt>
                <c:pt idx="1">
                  <c:v>4</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78" l="0.70000000000000062" r="0.70000000000000062" t="0.75000000000000278"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Devdutt Sharma'!$O$85</c:f>
              <c:strCache>
                <c:ptCount val="1"/>
                <c:pt idx="0">
                  <c:v>10. विषय अवधारणा पर शिक्षक का ज्ञान
Teacher's knowledge on subject concept?
</c:v>
                </c:pt>
              </c:strCache>
            </c:strRef>
          </c:tx>
          <c:explosion val="25"/>
          <c:dLbls>
            <c:showPercent val="1"/>
          </c:dLbls>
          <c:val>
            <c:numRef>
              <c:f>'Dr. Devdutt Sharma'!$O$91:$O$95</c:f>
              <c:numCache>
                <c:formatCode>General</c:formatCode>
                <c:ptCount val="5"/>
                <c:pt idx="0">
                  <c:v>1</c:v>
                </c:pt>
                <c:pt idx="1">
                  <c:v>4</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78" l="0.70000000000000062" r="0.70000000000000062" t="0.75000000000000278"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Devdutt Sharma'!$P$85</c:f>
              <c:strCache>
                <c:ptCount val="1"/>
                <c:pt idx="0">
                  <c:v>11. अपने शिक्षक से संतुष्टि का स्तर बताइये
Indicate you level of satisfaction with your teacher.
</c:v>
                </c:pt>
              </c:strCache>
            </c:strRef>
          </c:tx>
          <c:explosion val="25"/>
          <c:dLbls>
            <c:showPercent val="1"/>
          </c:dLbls>
          <c:val>
            <c:numRef>
              <c:f>'Dr. Devdutt Sharma'!$P$91:$P$95</c:f>
              <c:numCache>
                <c:formatCode>General</c:formatCode>
                <c:ptCount val="5"/>
                <c:pt idx="0">
                  <c:v>2</c:v>
                </c:pt>
                <c:pt idx="1">
                  <c:v>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78" l="0.70000000000000062" r="0.70000000000000062" t="0.75000000000000278"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Devdutt Sharma'!$F$123:$F$124</c:f>
              <c:strCache>
                <c:ptCount val="1"/>
                <c:pt idx="0">
                  <c:v>1. व्याख्यान से रूचि में वृद्धि हुई, आप इस बात से सहमत हैं?
Do you agree that lecture? Increased interest?
 Agree</c:v>
                </c:pt>
              </c:strCache>
            </c:strRef>
          </c:tx>
          <c:explosion val="25"/>
          <c:dLbls>
            <c:showPercent val="1"/>
          </c:dLbls>
          <c:cat>
            <c:strRef>
              <c:f>'Dr. Devdutt Sharma'!$E$125:$E$129</c:f>
              <c:strCache>
                <c:ptCount val="5"/>
                <c:pt idx="0">
                  <c:v>Strongly Agree</c:v>
                </c:pt>
                <c:pt idx="1">
                  <c:v>Agree</c:v>
                </c:pt>
                <c:pt idx="2">
                  <c:v>Not Agree &amp; Not Disagree</c:v>
                </c:pt>
                <c:pt idx="3">
                  <c:v>Disagree</c:v>
                </c:pt>
                <c:pt idx="4">
                  <c:v>Strongly Disagree</c:v>
                </c:pt>
              </c:strCache>
            </c:strRef>
          </c:cat>
          <c:val>
            <c:numRef>
              <c:f>'Dr. Devdutt Sharma'!$F$125:$F$129</c:f>
              <c:numCache>
                <c:formatCode>General</c:formatCode>
                <c:ptCount val="5"/>
                <c:pt idx="0">
                  <c:v>0</c:v>
                </c:pt>
                <c:pt idx="1">
                  <c:v>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3" l="0.70000000000000062" r="0.70000000000000062" t="0.750000000000003"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Devdutt Sharma'!$G$123:$G$124</c:f>
              <c:strCache>
                <c:ptCount val="1"/>
                <c:pt idx="0">
                  <c:v>2. शिक्षण जानकारी से परिपूर्ण था क्या आप इस बात से सहमत हैं?
The teaching was full of information. Do you agree with this?
 Agree</c:v>
                </c:pt>
              </c:strCache>
            </c:strRef>
          </c:tx>
          <c:explosion val="25"/>
          <c:dLbls>
            <c:showPercent val="1"/>
          </c:dLbls>
          <c:cat>
            <c:strRef>
              <c:f>'Dr. Devdutt Sharma'!$E$125:$E$129</c:f>
              <c:strCache>
                <c:ptCount val="5"/>
                <c:pt idx="0">
                  <c:v>Strongly Agree</c:v>
                </c:pt>
                <c:pt idx="1">
                  <c:v>Agree</c:v>
                </c:pt>
                <c:pt idx="2">
                  <c:v>Not Agree &amp; Not Disagree</c:v>
                </c:pt>
                <c:pt idx="3">
                  <c:v>Disagree</c:v>
                </c:pt>
                <c:pt idx="4">
                  <c:v>Strongly Disagree</c:v>
                </c:pt>
              </c:strCache>
            </c:strRef>
          </c:cat>
          <c:val>
            <c:numRef>
              <c:f>'Dr. Devdutt Sharma'!$G$125:$G$129</c:f>
              <c:numCache>
                <c:formatCode>General</c:formatCode>
                <c:ptCount val="5"/>
                <c:pt idx="0">
                  <c:v>0</c:v>
                </c:pt>
                <c:pt idx="1">
                  <c:v>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Singh'!$M$1:$M$2</c:f>
              <c:strCache>
                <c:ptCount val="1"/>
                <c:pt idx="0">
                  <c:v>8. शिक्षक का सम्प्रेषण सुस्पष्ठ है ,क्या आप इस बात से सहमत हैं ?
Teacher's communication is clear. Do you agree with this ? 
 Agree</c:v>
                </c:pt>
              </c:strCache>
            </c:strRef>
          </c:tx>
          <c:explosion val="25"/>
          <c:dLbls>
            <c:showPercent val="1"/>
          </c:dLbls>
          <c:val>
            <c:numRef>
              <c:f>'Dr. Dharmendra Singh'!$M$3:$M$7</c:f>
              <c:numCache>
                <c:formatCode>General</c:formatCode>
                <c:ptCount val="5"/>
                <c:pt idx="0">
                  <c:v>0</c:v>
                </c:pt>
                <c:pt idx="1">
                  <c:v>1</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Devdutt Sharma'!$H$123:$H$124</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c:v>
                </c:pt>
              </c:strCache>
            </c:strRef>
          </c:tx>
          <c:explosion val="25"/>
          <c:dLbls>
            <c:showPercent val="1"/>
          </c:dLbls>
          <c:cat>
            <c:strRef>
              <c:f>'Dr. Devdutt Sharma'!$E$125:$E$129</c:f>
              <c:strCache>
                <c:ptCount val="5"/>
                <c:pt idx="0">
                  <c:v>Strongly Agree</c:v>
                </c:pt>
                <c:pt idx="1">
                  <c:v>Agree</c:v>
                </c:pt>
                <c:pt idx="2">
                  <c:v>Not Agree &amp; Not Disagree</c:v>
                </c:pt>
                <c:pt idx="3">
                  <c:v>Disagree</c:v>
                </c:pt>
                <c:pt idx="4">
                  <c:v>Strongly Disagree</c:v>
                </c:pt>
              </c:strCache>
            </c:strRef>
          </c:cat>
          <c:val>
            <c:numRef>
              <c:f>'Dr. Devdutt Sharma'!$H$125:$H$129</c:f>
              <c:numCache>
                <c:formatCode>General</c:formatCode>
                <c:ptCount val="5"/>
                <c:pt idx="0">
                  <c:v>0</c:v>
                </c:pt>
                <c:pt idx="1">
                  <c:v>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Devdutt Sharma'!$I$123:$I$124</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c:v>
                </c:pt>
              </c:strCache>
            </c:strRef>
          </c:tx>
          <c:explosion val="25"/>
          <c:dLbls>
            <c:showPercent val="1"/>
          </c:dLbls>
          <c:cat>
            <c:strRef>
              <c:f>'Dr. Devdutt Sharma'!$E$125:$E$129</c:f>
              <c:strCache>
                <c:ptCount val="5"/>
                <c:pt idx="0">
                  <c:v>Strongly Agree</c:v>
                </c:pt>
                <c:pt idx="1">
                  <c:v>Agree</c:v>
                </c:pt>
                <c:pt idx="2">
                  <c:v>Not Agree &amp; Not Disagree</c:v>
                </c:pt>
                <c:pt idx="3">
                  <c:v>Disagree</c:v>
                </c:pt>
                <c:pt idx="4">
                  <c:v>Strongly Disagree</c:v>
                </c:pt>
              </c:strCache>
            </c:strRef>
          </c:cat>
          <c:val>
            <c:numRef>
              <c:f>'Dr. Devdutt Sharma'!$I$125:$I$129</c:f>
              <c:numCache>
                <c:formatCode>General</c:formatCode>
                <c:ptCount val="5"/>
                <c:pt idx="0">
                  <c:v>0</c:v>
                </c:pt>
                <c:pt idx="1">
                  <c:v>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Devdutt Sharma'!$J$123:$J$124</c:f>
              <c:strCache>
                <c:ptCount val="1"/>
                <c:pt idx="0">
                  <c:v>5. शिक्षक ने विषय के प्रति रूचि जागृत की , क्या आप इस बात से सहमत हैं?  
Do you agree that teacher aroused interest in the subject ?
 Agree</c:v>
                </c:pt>
              </c:strCache>
            </c:strRef>
          </c:tx>
          <c:explosion val="25"/>
          <c:dLbls>
            <c:showPercent val="1"/>
          </c:dLbls>
          <c:cat>
            <c:strRef>
              <c:f>'Dr. Devdutt Sharma'!$E$125:$E$129</c:f>
              <c:strCache>
                <c:ptCount val="5"/>
                <c:pt idx="0">
                  <c:v>Strongly Agree</c:v>
                </c:pt>
                <c:pt idx="1">
                  <c:v>Agree</c:v>
                </c:pt>
                <c:pt idx="2">
                  <c:v>Not Agree &amp; Not Disagree</c:v>
                </c:pt>
                <c:pt idx="3">
                  <c:v>Disagree</c:v>
                </c:pt>
                <c:pt idx="4">
                  <c:v>Strongly Disagree</c:v>
                </c:pt>
              </c:strCache>
            </c:strRef>
          </c:cat>
          <c:val>
            <c:numRef>
              <c:f>'Dr. Devdutt Sharma'!$J$125:$J$129</c:f>
              <c:numCache>
                <c:formatCode>General</c:formatCode>
                <c:ptCount val="5"/>
                <c:pt idx="0">
                  <c:v>0</c:v>
                </c:pt>
                <c:pt idx="1">
                  <c:v>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Devdutt Sharma'!$K$123:$K$124</c:f>
              <c:strCache>
                <c:ptCount val="1"/>
                <c:pt idx="0">
                  <c:v>6.  समय पर पाठ्यक्रम पूर्ण हुआ, क्या आप इस बात से सहमत हैं? 
Do you agree that the syllabus was completed on time  ?
 Agree</c:v>
                </c:pt>
              </c:strCache>
            </c:strRef>
          </c:tx>
          <c:explosion val="25"/>
          <c:dLbls>
            <c:showPercent val="1"/>
          </c:dLbls>
          <c:cat>
            <c:strRef>
              <c:f>'Dr. Devdutt Sharma'!$E$125:$E$129</c:f>
              <c:strCache>
                <c:ptCount val="5"/>
                <c:pt idx="0">
                  <c:v>Strongly Agree</c:v>
                </c:pt>
                <c:pt idx="1">
                  <c:v>Agree</c:v>
                </c:pt>
                <c:pt idx="2">
                  <c:v>Not Agree &amp; Not Disagree</c:v>
                </c:pt>
                <c:pt idx="3">
                  <c:v>Disagree</c:v>
                </c:pt>
                <c:pt idx="4">
                  <c:v>Strongly Disagree</c:v>
                </c:pt>
              </c:strCache>
            </c:strRef>
          </c:cat>
          <c:val>
            <c:numRef>
              <c:f>'Dr. Devdutt Sharma'!$K$125:$K$129</c:f>
              <c:numCache>
                <c:formatCode>General</c:formatCode>
                <c:ptCount val="5"/>
                <c:pt idx="0">
                  <c:v>0</c:v>
                </c:pt>
                <c:pt idx="1">
                  <c:v>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Devdutt Sharma'!$L$123:$L$124</c:f>
              <c:strCache>
                <c:ptCount val="1"/>
                <c:pt idx="0">
                  <c:v>7. शिक्षक समयनिष्ट है एवं नियमित व्याख्यान देते है, क्या आप इस बात से सहमत हैं? 
The teachers are punctual and give regular lectures. Do you agree with this ?
 Agree</c:v>
                </c:pt>
              </c:strCache>
            </c:strRef>
          </c:tx>
          <c:explosion val="25"/>
          <c:dLbls>
            <c:showPercent val="1"/>
          </c:dLbls>
          <c:cat>
            <c:strRef>
              <c:f>'Dr. Devdutt Sharma'!$E$125:$E$129</c:f>
              <c:strCache>
                <c:ptCount val="5"/>
                <c:pt idx="0">
                  <c:v>Strongly Agree</c:v>
                </c:pt>
                <c:pt idx="1">
                  <c:v>Agree</c:v>
                </c:pt>
                <c:pt idx="2">
                  <c:v>Not Agree &amp; Not Disagree</c:v>
                </c:pt>
                <c:pt idx="3">
                  <c:v>Disagree</c:v>
                </c:pt>
                <c:pt idx="4">
                  <c:v>Strongly Disagree</c:v>
                </c:pt>
              </c:strCache>
            </c:strRef>
          </c:cat>
          <c:val>
            <c:numRef>
              <c:f>'Dr. Devdutt Sharma'!$L$125:$L$129</c:f>
              <c:numCache>
                <c:formatCode>General</c:formatCode>
                <c:ptCount val="5"/>
                <c:pt idx="0">
                  <c:v>0</c:v>
                </c:pt>
                <c:pt idx="1">
                  <c:v>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Devdutt Sharma'!$M$123:$M$124</c:f>
              <c:strCache>
                <c:ptCount val="1"/>
                <c:pt idx="0">
                  <c:v>8. शिक्षक का सम्प्रेषण सुस्पष्ठ है ,क्या आप इस बात से सहमत हैं ?
Teacher's communication is clear. Do you agree with this ? 
 Agree</c:v>
                </c:pt>
              </c:strCache>
            </c:strRef>
          </c:tx>
          <c:explosion val="25"/>
          <c:dLbls>
            <c:showPercent val="1"/>
          </c:dLbls>
          <c:cat>
            <c:strRef>
              <c:f>'Dr. Devdutt Sharma'!$E$125:$E$129</c:f>
              <c:strCache>
                <c:ptCount val="5"/>
                <c:pt idx="0">
                  <c:v>Strongly Agree</c:v>
                </c:pt>
                <c:pt idx="1">
                  <c:v>Agree</c:v>
                </c:pt>
                <c:pt idx="2">
                  <c:v>Not Agree &amp; Not Disagree</c:v>
                </c:pt>
                <c:pt idx="3">
                  <c:v>Disagree</c:v>
                </c:pt>
                <c:pt idx="4">
                  <c:v>Strongly Disagree</c:v>
                </c:pt>
              </c:strCache>
            </c:strRef>
          </c:cat>
          <c:val>
            <c:numRef>
              <c:f>'Dr. Devdutt Sharma'!$M$125:$M$129</c:f>
              <c:numCache>
                <c:formatCode>General</c:formatCode>
                <c:ptCount val="5"/>
                <c:pt idx="0">
                  <c:v>0</c:v>
                </c:pt>
                <c:pt idx="1">
                  <c:v>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Devdutt Sharma'!$N$123:$N$124</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c:v>
                </c:pt>
              </c:strCache>
            </c:strRef>
          </c:tx>
          <c:explosion val="25"/>
          <c:dLbls>
            <c:showPercent val="1"/>
          </c:dLbls>
          <c:cat>
            <c:strRef>
              <c:f>'Dr. Devdutt Sharma'!$E$125:$E$129</c:f>
              <c:strCache>
                <c:ptCount val="5"/>
                <c:pt idx="0">
                  <c:v>Strongly Agree</c:v>
                </c:pt>
                <c:pt idx="1">
                  <c:v>Agree</c:v>
                </c:pt>
                <c:pt idx="2">
                  <c:v>Not Agree &amp; Not Disagree</c:v>
                </c:pt>
                <c:pt idx="3">
                  <c:v>Disagree</c:v>
                </c:pt>
                <c:pt idx="4">
                  <c:v>Strongly Disagree</c:v>
                </c:pt>
              </c:strCache>
            </c:strRef>
          </c:cat>
          <c:val>
            <c:numRef>
              <c:f>'Dr. Devdutt Sharma'!$N$125:$N$129</c:f>
              <c:numCache>
                <c:formatCode>General</c:formatCode>
                <c:ptCount val="5"/>
                <c:pt idx="0">
                  <c:v>0</c:v>
                </c:pt>
                <c:pt idx="1">
                  <c:v>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Devdutt Sharma'!$P$123</c:f>
              <c:strCache>
                <c:ptCount val="1"/>
                <c:pt idx="0">
                  <c:v>11. अपने शिक्षक से संतुष्टि का स्तर बताइये
Indicate you level of satisfaction with your teacher.
</c:v>
                </c:pt>
              </c:strCache>
            </c:strRef>
          </c:tx>
          <c:explosion val="25"/>
          <c:dLbls>
            <c:showPercent val="1"/>
          </c:dLbls>
          <c:val>
            <c:numRef>
              <c:f>'Dr. Devdutt Sharma'!$P$125:$P$129</c:f>
              <c:numCache>
                <c:formatCode>General</c:formatCode>
                <c:ptCount val="5"/>
                <c:pt idx="0">
                  <c:v>1</c:v>
                </c:pt>
                <c:pt idx="1">
                  <c:v>0</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Devdutt Sharma'!$O$123</c:f>
              <c:strCache>
                <c:ptCount val="1"/>
                <c:pt idx="0">
                  <c:v>10. विषय अवधारणा पर शिक्षक का ज्ञान
Teacher's knowledge on subject concept?
</c:v>
                </c:pt>
              </c:strCache>
            </c:strRef>
          </c:tx>
          <c:explosion val="25"/>
          <c:dLbls>
            <c:showPercent val="1"/>
          </c:dLbls>
          <c:val>
            <c:numRef>
              <c:f>'Dr. Devdutt Sharma'!$O$125:$O$129</c:f>
              <c:numCache>
                <c:formatCode>General</c:formatCode>
                <c:ptCount val="5"/>
                <c:pt idx="0">
                  <c:v>0</c:v>
                </c:pt>
                <c:pt idx="1">
                  <c:v>1</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Dharmendra Singh'!$N$1:$N$2</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c:v>
                </c:pt>
              </c:strCache>
            </c:strRef>
          </c:tx>
          <c:explosion val="25"/>
          <c:dLbls>
            <c:showPercent val="1"/>
          </c:dLbls>
          <c:cat>
            <c:strRef>
              <c:f>'Dr. Dharmendra Singh'!$E$3:$E$7</c:f>
              <c:strCache>
                <c:ptCount val="5"/>
                <c:pt idx="0">
                  <c:v>Strongly Agree</c:v>
                </c:pt>
                <c:pt idx="1">
                  <c:v>Agree</c:v>
                </c:pt>
                <c:pt idx="2">
                  <c:v>Not Agree &amp; Not Disagree</c:v>
                </c:pt>
                <c:pt idx="3">
                  <c:v>Disagree</c:v>
                </c:pt>
                <c:pt idx="4">
                  <c:v>Strongly Disagree</c:v>
                </c:pt>
              </c:strCache>
            </c:strRef>
          </c:cat>
          <c:val>
            <c:numRef>
              <c:f>'Dr. Dharmendra Singh'!$N$3:$N$7</c:f>
              <c:numCache>
                <c:formatCode>General</c:formatCode>
                <c:ptCount val="5"/>
                <c:pt idx="0">
                  <c:v>0</c:v>
                </c:pt>
                <c:pt idx="1">
                  <c:v>1</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s>
</file>

<file path=xl/drawings/_rels/drawing2.xml.rels><?xml version="1.0" encoding="UTF-8" standalone="yes"?>
<Relationships xmlns="http://schemas.openxmlformats.org/package/2006/relationships"><Relationship Id="rId8" Type="http://schemas.openxmlformats.org/officeDocument/2006/relationships/chart" Target="../charts/chart52.xml"/><Relationship Id="rId13" Type="http://schemas.openxmlformats.org/officeDocument/2006/relationships/chart" Target="../charts/chart57.xml"/><Relationship Id="rId18" Type="http://schemas.openxmlformats.org/officeDocument/2006/relationships/chart" Target="../charts/chart62.xml"/><Relationship Id="rId26" Type="http://schemas.openxmlformats.org/officeDocument/2006/relationships/chart" Target="../charts/chart70.xml"/><Relationship Id="rId39" Type="http://schemas.openxmlformats.org/officeDocument/2006/relationships/chart" Target="../charts/chart83.xml"/><Relationship Id="rId3" Type="http://schemas.openxmlformats.org/officeDocument/2006/relationships/chart" Target="../charts/chart47.xml"/><Relationship Id="rId21" Type="http://schemas.openxmlformats.org/officeDocument/2006/relationships/chart" Target="../charts/chart65.xml"/><Relationship Id="rId34" Type="http://schemas.openxmlformats.org/officeDocument/2006/relationships/chart" Target="../charts/chart78.xml"/><Relationship Id="rId42" Type="http://schemas.openxmlformats.org/officeDocument/2006/relationships/chart" Target="../charts/chart86.xml"/><Relationship Id="rId7" Type="http://schemas.openxmlformats.org/officeDocument/2006/relationships/chart" Target="../charts/chart51.xml"/><Relationship Id="rId12" Type="http://schemas.openxmlformats.org/officeDocument/2006/relationships/chart" Target="../charts/chart56.xml"/><Relationship Id="rId17" Type="http://schemas.openxmlformats.org/officeDocument/2006/relationships/chart" Target="../charts/chart61.xml"/><Relationship Id="rId25" Type="http://schemas.openxmlformats.org/officeDocument/2006/relationships/chart" Target="../charts/chart69.xml"/><Relationship Id="rId33" Type="http://schemas.openxmlformats.org/officeDocument/2006/relationships/chart" Target="../charts/chart77.xml"/><Relationship Id="rId38" Type="http://schemas.openxmlformats.org/officeDocument/2006/relationships/chart" Target="../charts/chart82.xml"/><Relationship Id="rId2" Type="http://schemas.openxmlformats.org/officeDocument/2006/relationships/chart" Target="../charts/chart46.xml"/><Relationship Id="rId16" Type="http://schemas.openxmlformats.org/officeDocument/2006/relationships/chart" Target="../charts/chart60.xml"/><Relationship Id="rId20" Type="http://schemas.openxmlformats.org/officeDocument/2006/relationships/chart" Target="../charts/chart64.xml"/><Relationship Id="rId29" Type="http://schemas.openxmlformats.org/officeDocument/2006/relationships/chart" Target="../charts/chart73.xml"/><Relationship Id="rId41" Type="http://schemas.openxmlformats.org/officeDocument/2006/relationships/chart" Target="../charts/chart85.xml"/><Relationship Id="rId1" Type="http://schemas.openxmlformats.org/officeDocument/2006/relationships/chart" Target="../charts/chart45.xml"/><Relationship Id="rId6" Type="http://schemas.openxmlformats.org/officeDocument/2006/relationships/chart" Target="../charts/chart50.xml"/><Relationship Id="rId11" Type="http://schemas.openxmlformats.org/officeDocument/2006/relationships/chart" Target="../charts/chart55.xml"/><Relationship Id="rId24" Type="http://schemas.openxmlformats.org/officeDocument/2006/relationships/chart" Target="../charts/chart68.xml"/><Relationship Id="rId32" Type="http://schemas.openxmlformats.org/officeDocument/2006/relationships/chart" Target="../charts/chart76.xml"/><Relationship Id="rId37" Type="http://schemas.openxmlformats.org/officeDocument/2006/relationships/chart" Target="../charts/chart81.xml"/><Relationship Id="rId40" Type="http://schemas.openxmlformats.org/officeDocument/2006/relationships/chart" Target="../charts/chart84.xml"/><Relationship Id="rId5" Type="http://schemas.openxmlformats.org/officeDocument/2006/relationships/chart" Target="../charts/chart49.xml"/><Relationship Id="rId15" Type="http://schemas.openxmlformats.org/officeDocument/2006/relationships/chart" Target="../charts/chart59.xml"/><Relationship Id="rId23" Type="http://schemas.openxmlformats.org/officeDocument/2006/relationships/chart" Target="../charts/chart67.xml"/><Relationship Id="rId28" Type="http://schemas.openxmlformats.org/officeDocument/2006/relationships/chart" Target="../charts/chart72.xml"/><Relationship Id="rId36" Type="http://schemas.openxmlformats.org/officeDocument/2006/relationships/chart" Target="../charts/chart80.xml"/><Relationship Id="rId10" Type="http://schemas.openxmlformats.org/officeDocument/2006/relationships/chart" Target="../charts/chart54.xml"/><Relationship Id="rId19" Type="http://schemas.openxmlformats.org/officeDocument/2006/relationships/chart" Target="../charts/chart63.xml"/><Relationship Id="rId31" Type="http://schemas.openxmlformats.org/officeDocument/2006/relationships/chart" Target="../charts/chart75.xml"/><Relationship Id="rId44" Type="http://schemas.openxmlformats.org/officeDocument/2006/relationships/chart" Target="../charts/chart88.xml"/><Relationship Id="rId4" Type="http://schemas.openxmlformats.org/officeDocument/2006/relationships/chart" Target="../charts/chart48.xml"/><Relationship Id="rId9" Type="http://schemas.openxmlformats.org/officeDocument/2006/relationships/chart" Target="../charts/chart53.xml"/><Relationship Id="rId14" Type="http://schemas.openxmlformats.org/officeDocument/2006/relationships/chart" Target="../charts/chart58.xml"/><Relationship Id="rId22" Type="http://schemas.openxmlformats.org/officeDocument/2006/relationships/chart" Target="../charts/chart66.xml"/><Relationship Id="rId27" Type="http://schemas.openxmlformats.org/officeDocument/2006/relationships/chart" Target="../charts/chart71.xml"/><Relationship Id="rId30" Type="http://schemas.openxmlformats.org/officeDocument/2006/relationships/chart" Target="../charts/chart74.xml"/><Relationship Id="rId35" Type="http://schemas.openxmlformats.org/officeDocument/2006/relationships/chart" Target="../charts/chart79.xml"/><Relationship Id="rId43" Type="http://schemas.openxmlformats.org/officeDocument/2006/relationships/chart" Target="../charts/chart87.xml"/></Relationships>
</file>

<file path=xl/drawings/drawing1.xml><?xml version="1.0" encoding="utf-8"?>
<xdr:wsDr xmlns:xdr="http://schemas.openxmlformats.org/drawingml/2006/spreadsheetDrawing" xmlns:a="http://schemas.openxmlformats.org/drawingml/2006/main">
  <xdr:twoCellAnchor>
    <xdr:from>
      <xdr:col>0</xdr:col>
      <xdr:colOff>56028</xdr:colOff>
      <xdr:row>8</xdr:row>
      <xdr:rowOff>11207</xdr:rowOff>
    </xdr:from>
    <xdr:to>
      <xdr:col>5</xdr:col>
      <xdr:colOff>296499</xdr:colOff>
      <xdr:row>21</xdr:row>
      <xdr:rowOff>144208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235319</xdr:colOff>
      <xdr:row>8</xdr:row>
      <xdr:rowOff>2</xdr:rowOff>
    </xdr:from>
    <xdr:to>
      <xdr:col>11</xdr:col>
      <xdr:colOff>67238</xdr:colOff>
      <xdr:row>21</xdr:row>
      <xdr:rowOff>123266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78453</xdr:colOff>
      <xdr:row>7</xdr:row>
      <xdr:rowOff>179295</xdr:rowOff>
    </xdr:from>
    <xdr:to>
      <xdr:col>16</xdr:col>
      <xdr:colOff>515490</xdr:colOff>
      <xdr:row>21</xdr:row>
      <xdr:rowOff>112059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526689</xdr:colOff>
      <xdr:row>7</xdr:row>
      <xdr:rowOff>168089</xdr:rowOff>
    </xdr:from>
    <xdr:to>
      <xdr:col>22</xdr:col>
      <xdr:colOff>358608</xdr:colOff>
      <xdr:row>21</xdr:row>
      <xdr:rowOff>100853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347392</xdr:colOff>
      <xdr:row>7</xdr:row>
      <xdr:rowOff>168088</xdr:rowOff>
    </xdr:from>
    <xdr:to>
      <xdr:col>28</xdr:col>
      <xdr:colOff>179311</xdr:colOff>
      <xdr:row>21</xdr:row>
      <xdr:rowOff>100852</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21</xdr:row>
      <xdr:rowOff>134469</xdr:rowOff>
    </xdr:from>
    <xdr:to>
      <xdr:col>5</xdr:col>
      <xdr:colOff>251039</xdr:colOff>
      <xdr:row>32</xdr:row>
      <xdr:rowOff>638735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212908</xdr:colOff>
      <xdr:row>21</xdr:row>
      <xdr:rowOff>134471</xdr:rowOff>
    </xdr:from>
    <xdr:to>
      <xdr:col>11</xdr:col>
      <xdr:colOff>56031</xdr:colOff>
      <xdr:row>32</xdr:row>
      <xdr:rowOff>627530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78438</xdr:colOff>
      <xdr:row>21</xdr:row>
      <xdr:rowOff>123263</xdr:rowOff>
    </xdr:from>
    <xdr:to>
      <xdr:col>16</xdr:col>
      <xdr:colOff>526679</xdr:colOff>
      <xdr:row>32</xdr:row>
      <xdr:rowOff>623959</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526673</xdr:colOff>
      <xdr:row>21</xdr:row>
      <xdr:rowOff>112057</xdr:rowOff>
    </xdr:from>
    <xdr:to>
      <xdr:col>22</xdr:col>
      <xdr:colOff>358589</xdr:colOff>
      <xdr:row>32</xdr:row>
      <xdr:rowOff>628025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22411</xdr:colOff>
      <xdr:row>45</xdr:row>
      <xdr:rowOff>168088</xdr:rowOff>
    </xdr:from>
    <xdr:to>
      <xdr:col>5</xdr:col>
      <xdr:colOff>246530</xdr:colOff>
      <xdr:row>57</xdr:row>
      <xdr:rowOff>190499</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268941</xdr:colOff>
      <xdr:row>45</xdr:row>
      <xdr:rowOff>168088</xdr:rowOff>
    </xdr:from>
    <xdr:to>
      <xdr:col>10</xdr:col>
      <xdr:colOff>493060</xdr:colOff>
      <xdr:row>57</xdr:row>
      <xdr:rowOff>190499</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515471</xdr:colOff>
      <xdr:row>45</xdr:row>
      <xdr:rowOff>168088</xdr:rowOff>
    </xdr:from>
    <xdr:to>
      <xdr:col>16</xdr:col>
      <xdr:colOff>134472</xdr:colOff>
      <xdr:row>57</xdr:row>
      <xdr:rowOff>190499</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145677</xdr:colOff>
      <xdr:row>45</xdr:row>
      <xdr:rowOff>168088</xdr:rowOff>
    </xdr:from>
    <xdr:to>
      <xdr:col>21</xdr:col>
      <xdr:colOff>369795</xdr:colOff>
      <xdr:row>57</xdr:row>
      <xdr:rowOff>190499</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21</xdr:col>
      <xdr:colOff>403411</xdr:colOff>
      <xdr:row>45</xdr:row>
      <xdr:rowOff>179294</xdr:rowOff>
    </xdr:from>
    <xdr:to>
      <xdr:col>27</xdr:col>
      <xdr:colOff>22413</xdr:colOff>
      <xdr:row>58</xdr:row>
      <xdr:rowOff>11205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59</xdr:row>
      <xdr:rowOff>0</xdr:rowOff>
    </xdr:from>
    <xdr:to>
      <xdr:col>5</xdr:col>
      <xdr:colOff>224119</xdr:colOff>
      <xdr:row>71</xdr:row>
      <xdr:rowOff>22411</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268941</xdr:colOff>
      <xdr:row>59</xdr:row>
      <xdr:rowOff>22412</xdr:rowOff>
    </xdr:from>
    <xdr:to>
      <xdr:col>10</xdr:col>
      <xdr:colOff>493060</xdr:colOff>
      <xdr:row>71</xdr:row>
      <xdr:rowOff>44823</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515471</xdr:colOff>
      <xdr:row>59</xdr:row>
      <xdr:rowOff>22412</xdr:rowOff>
    </xdr:from>
    <xdr:to>
      <xdr:col>16</xdr:col>
      <xdr:colOff>134472</xdr:colOff>
      <xdr:row>71</xdr:row>
      <xdr:rowOff>44823</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16</xdr:col>
      <xdr:colOff>156882</xdr:colOff>
      <xdr:row>59</xdr:row>
      <xdr:rowOff>33618</xdr:rowOff>
    </xdr:from>
    <xdr:to>
      <xdr:col>21</xdr:col>
      <xdr:colOff>381000</xdr:colOff>
      <xdr:row>71</xdr:row>
      <xdr:rowOff>56029</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22411</xdr:colOff>
      <xdr:row>83</xdr:row>
      <xdr:rowOff>0</xdr:rowOff>
    </xdr:from>
    <xdr:to>
      <xdr:col>5</xdr:col>
      <xdr:colOff>246530</xdr:colOff>
      <xdr:row>96</xdr:row>
      <xdr:rowOff>22412</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268941</xdr:colOff>
      <xdr:row>83</xdr:row>
      <xdr:rowOff>0</xdr:rowOff>
    </xdr:from>
    <xdr:to>
      <xdr:col>10</xdr:col>
      <xdr:colOff>493060</xdr:colOff>
      <xdr:row>96</xdr:row>
      <xdr:rowOff>22412</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10</xdr:col>
      <xdr:colOff>515471</xdr:colOff>
      <xdr:row>83</xdr:row>
      <xdr:rowOff>0</xdr:rowOff>
    </xdr:from>
    <xdr:to>
      <xdr:col>16</xdr:col>
      <xdr:colOff>134472</xdr:colOff>
      <xdr:row>96</xdr:row>
      <xdr:rowOff>22412</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145677</xdr:colOff>
      <xdr:row>83</xdr:row>
      <xdr:rowOff>0</xdr:rowOff>
    </xdr:from>
    <xdr:to>
      <xdr:col>21</xdr:col>
      <xdr:colOff>369795</xdr:colOff>
      <xdr:row>96</xdr:row>
      <xdr:rowOff>22412</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21</xdr:col>
      <xdr:colOff>403411</xdr:colOff>
      <xdr:row>83</xdr:row>
      <xdr:rowOff>11206</xdr:rowOff>
    </xdr:from>
    <xdr:to>
      <xdr:col>27</xdr:col>
      <xdr:colOff>22413</xdr:colOff>
      <xdr:row>96</xdr:row>
      <xdr:rowOff>33618</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96</xdr:row>
      <xdr:rowOff>22413</xdr:rowOff>
    </xdr:from>
    <xdr:to>
      <xdr:col>5</xdr:col>
      <xdr:colOff>224119</xdr:colOff>
      <xdr:row>109</xdr:row>
      <xdr:rowOff>1</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268941</xdr:colOff>
      <xdr:row>96</xdr:row>
      <xdr:rowOff>44825</xdr:rowOff>
    </xdr:from>
    <xdr:to>
      <xdr:col>10</xdr:col>
      <xdr:colOff>493060</xdr:colOff>
      <xdr:row>109</xdr:row>
      <xdr:rowOff>22413</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10</xdr:col>
      <xdr:colOff>515471</xdr:colOff>
      <xdr:row>96</xdr:row>
      <xdr:rowOff>44825</xdr:rowOff>
    </xdr:from>
    <xdr:to>
      <xdr:col>16</xdr:col>
      <xdr:colOff>134472</xdr:colOff>
      <xdr:row>109</xdr:row>
      <xdr:rowOff>22413</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16</xdr:col>
      <xdr:colOff>156882</xdr:colOff>
      <xdr:row>96</xdr:row>
      <xdr:rowOff>56031</xdr:rowOff>
    </xdr:from>
    <xdr:to>
      <xdr:col>21</xdr:col>
      <xdr:colOff>381000</xdr:colOff>
      <xdr:row>109</xdr:row>
      <xdr:rowOff>33619</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22411</xdr:colOff>
      <xdr:row>125</xdr:row>
      <xdr:rowOff>0</xdr:rowOff>
    </xdr:from>
    <xdr:to>
      <xdr:col>5</xdr:col>
      <xdr:colOff>246530</xdr:colOff>
      <xdr:row>138</xdr:row>
      <xdr:rowOff>22412</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6</xdr:col>
      <xdr:colOff>0</xdr:colOff>
      <xdr:row>125</xdr:row>
      <xdr:rowOff>0</xdr:rowOff>
    </xdr:from>
    <xdr:to>
      <xdr:col>11</xdr:col>
      <xdr:colOff>224119</xdr:colOff>
      <xdr:row>138</xdr:row>
      <xdr:rowOff>22412</xdr:rowOff>
    </xdr:to>
    <xdr:graphicFrame macro="">
      <xdr:nvGraphicFramePr>
        <xdr:cNvPr id="52"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12</xdr:col>
      <xdr:colOff>0</xdr:colOff>
      <xdr:row>125</xdr:row>
      <xdr:rowOff>0</xdr:rowOff>
    </xdr:from>
    <xdr:to>
      <xdr:col>17</xdr:col>
      <xdr:colOff>224119</xdr:colOff>
      <xdr:row>138</xdr:row>
      <xdr:rowOff>22412</xdr:rowOff>
    </xdr:to>
    <xdr:graphicFrame macro="">
      <xdr:nvGraphicFramePr>
        <xdr:cNvPr id="53" name="Chart 5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18</xdr:col>
      <xdr:colOff>0</xdr:colOff>
      <xdr:row>125</xdr:row>
      <xdr:rowOff>0</xdr:rowOff>
    </xdr:from>
    <xdr:to>
      <xdr:col>23</xdr:col>
      <xdr:colOff>224120</xdr:colOff>
      <xdr:row>138</xdr:row>
      <xdr:rowOff>22412</xdr:rowOff>
    </xdr:to>
    <xdr:graphicFrame macro="">
      <xdr:nvGraphicFramePr>
        <xdr:cNvPr id="54" name="Chart 5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24</xdr:col>
      <xdr:colOff>0</xdr:colOff>
      <xdr:row>125</xdr:row>
      <xdr:rowOff>0</xdr:rowOff>
    </xdr:from>
    <xdr:to>
      <xdr:col>29</xdr:col>
      <xdr:colOff>224119</xdr:colOff>
      <xdr:row>138</xdr:row>
      <xdr:rowOff>22412</xdr:rowOff>
    </xdr:to>
    <xdr:graphicFrame macro="">
      <xdr:nvGraphicFramePr>
        <xdr:cNvPr id="55" name="Chart 5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0</xdr:colOff>
      <xdr:row>139</xdr:row>
      <xdr:rowOff>0</xdr:rowOff>
    </xdr:from>
    <xdr:to>
      <xdr:col>5</xdr:col>
      <xdr:colOff>224119</xdr:colOff>
      <xdr:row>152</xdr:row>
      <xdr:rowOff>22412</xdr:rowOff>
    </xdr:to>
    <xdr:graphicFrame macro="">
      <xdr:nvGraphicFramePr>
        <xdr:cNvPr id="56" name="Chart 5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6</xdr:col>
      <xdr:colOff>0</xdr:colOff>
      <xdr:row>139</xdr:row>
      <xdr:rowOff>0</xdr:rowOff>
    </xdr:from>
    <xdr:to>
      <xdr:col>11</xdr:col>
      <xdr:colOff>224119</xdr:colOff>
      <xdr:row>152</xdr:row>
      <xdr:rowOff>22412</xdr:rowOff>
    </xdr:to>
    <xdr:graphicFrame macro="">
      <xdr:nvGraphicFramePr>
        <xdr:cNvPr id="57" name="Chart 5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12</xdr:col>
      <xdr:colOff>0</xdr:colOff>
      <xdr:row>139</xdr:row>
      <xdr:rowOff>0</xdr:rowOff>
    </xdr:from>
    <xdr:to>
      <xdr:col>17</xdr:col>
      <xdr:colOff>224119</xdr:colOff>
      <xdr:row>152</xdr:row>
      <xdr:rowOff>22412</xdr:rowOff>
    </xdr:to>
    <xdr:graphicFrame macro="">
      <xdr:nvGraphicFramePr>
        <xdr:cNvPr id="58" name="Chart 5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18</xdr:col>
      <xdr:colOff>0</xdr:colOff>
      <xdr:row>139</xdr:row>
      <xdr:rowOff>0</xdr:rowOff>
    </xdr:from>
    <xdr:to>
      <xdr:col>23</xdr:col>
      <xdr:colOff>224120</xdr:colOff>
      <xdr:row>152</xdr:row>
      <xdr:rowOff>22412</xdr:rowOff>
    </xdr:to>
    <xdr:graphicFrame macro="">
      <xdr:nvGraphicFramePr>
        <xdr:cNvPr id="59" name="Chart 5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22</xdr:col>
      <xdr:colOff>340179</xdr:colOff>
      <xdr:row>22</xdr:row>
      <xdr:rowOff>0</xdr:rowOff>
    </xdr:from>
    <xdr:to>
      <xdr:col>28</xdr:col>
      <xdr:colOff>172098</xdr:colOff>
      <xdr:row>32</xdr:row>
      <xdr:rowOff>694764</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21</xdr:col>
      <xdr:colOff>0</xdr:colOff>
      <xdr:row>0</xdr:row>
      <xdr:rowOff>0</xdr:rowOff>
    </xdr:from>
    <xdr:to>
      <xdr:col>26</xdr:col>
      <xdr:colOff>444241</xdr:colOff>
      <xdr:row>11</xdr:row>
      <xdr:rowOff>68835</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22</xdr:col>
      <xdr:colOff>0</xdr:colOff>
      <xdr:row>59</xdr:row>
      <xdr:rowOff>0</xdr:rowOff>
    </xdr:from>
    <xdr:to>
      <xdr:col>27</xdr:col>
      <xdr:colOff>224117</xdr:colOff>
      <xdr:row>71</xdr:row>
      <xdr:rowOff>22411</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20</xdr:col>
      <xdr:colOff>13607</xdr:colOff>
      <xdr:row>34</xdr:row>
      <xdr:rowOff>585107</xdr:rowOff>
    </xdr:from>
    <xdr:to>
      <xdr:col>25</xdr:col>
      <xdr:colOff>457848</xdr:colOff>
      <xdr:row>44</xdr:row>
      <xdr:rowOff>28014</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22</xdr:col>
      <xdr:colOff>0</xdr:colOff>
      <xdr:row>97</xdr:row>
      <xdr:rowOff>0</xdr:rowOff>
    </xdr:from>
    <xdr:to>
      <xdr:col>27</xdr:col>
      <xdr:colOff>231323</xdr:colOff>
      <xdr:row>110</xdr:row>
      <xdr:rowOff>22412</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19</xdr:col>
      <xdr:colOff>0</xdr:colOff>
      <xdr:row>73</xdr:row>
      <xdr:rowOff>0</xdr:rowOff>
    </xdr:from>
    <xdr:to>
      <xdr:col>24</xdr:col>
      <xdr:colOff>231324</xdr:colOff>
      <xdr:row>84</xdr:row>
      <xdr:rowOff>22412</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24</xdr:col>
      <xdr:colOff>0</xdr:colOff>
      <xdr:row>139</xdr:row>
      <xdr:rowOff>0</xdr:rowOff>
    </xdr:from>
    <xdr:to>
      <xdr:col>29</xdr:col>
      <xdr:colOff>224120</xdr:colOff>
      <xdr:row>152</xdr:row>
      <xdr:rowOff>22412</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19</xdr:col>
      <xdr:colOff>0</xdr:colOff>
      <xdr:row>112</xdr:row>
      <xdr:rowOff>0</xdr:rowOff>
    </xdr:from>
    <xdr:to>
      <xdr:col>24</xdr:col>
      <xdr:colOff>224120</xdr:colOff>
      <xdr:row>123</xdr:row>
      <xdr:rowOff>76841</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0</xdr:rowOff>
    </xdr:from>
    <xdr:to>
      <xdr:col>4</xdr:col>
      <xdr:colOff>719579</xdr:colOff>
      <xdr:row>24</xdr:row>
      <xdr:rowOff>22412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762000</xdr:colOff>
      <xdr:row>11</xdr:row>
      <xdr:rowOff>22412</xdr:rowOff>
    </xdr:from>
    <xdr:to>
      <xdr:col>9</xdr:col>
      <xdr:colOff>148079</xdr:colOff>
      <xdr:row>24</xdr:row>
      <xdr:rowOff>44824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168088</xdr:colOff>
      <xdr:row>11</xdr:row>
      <xdr:rowOff>33617</xdr:rowOff>
    </xdr:from>
    <xdr:to>
      <xdr:col>14</xdr:col>
      <xdr:colOff>428226</xdr:colOff>
      <xdr:row>24</xdr:row>
      <xdr:rowOff>56029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448236</xdr:colOff>
      <xdr:row>11</xdr:row>
      <xdr:rowOff>44824</xdr:rowOff>
    </xdr:from>
    <xdr:to>
      <xdr:col>20</xdr:col>
      <xdr:colOff>103256</xdr:colOff>
      <xdr:row>24</xdr:row>
      <xdr:rowOff>67236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156883</xdr:colOff>
      <xdr:row>11</xdr:row>
      <xdr:rowOff>33618</xdr:rowOff>
    </xdr:from>
    <xdr:to>
      <xdr:col>25</xdr:col>
      <xdr:colOff>417021</xdr:colOff>
      <xdr:row>24</xdr:row>
      <xdr:rowOff>56030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25</xdr:row>
      <xdr:rowOff>0</xdr:rowOff>
    </xdr:from>
    <xdr:to>
      <xdr:col>4</xdr:col>
      <xdr:colOff>719579</xdr:colOff>
      <xdr:row>38</xdr:row>
      <xdr:rowOff>22412</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762001</xdr:colOff>
      <xdr:row>25</xdr:row>
      <xdr:rowOff>0</xdr:rowOff>
    </xdr:from>
    <xdr:to>
      <xdr:col>9</xdr:col>
      <xdr:colOff>148080</xdr:colOff>
      <xdr:row>38</xdr:row>
      <xdr:rowOff>22412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190501</xdr:colOff>
      <xdr:row>25</xdr:row>
      <xdr:rowOff>22412</xdr:rowOff>
    </xdr:from>
    <xdr:to>
      <xdr:col>14</xdr:col>
      <xdr:colOff>450639</xdr:colOff>
      <xdr:row>38</xdr:row>
      <xdr:rowOff>44824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0</xdr:colOff>
      <xdr:row>25</xdr:row>
      <xdr:rowOff>0</xdr:rowOff>
    </xdr:from>
    <xdr:to>
      <xdr:col>20</xdr:col>
      <xdr:colOff>260138</xdr:colOff>
      <xdr:row>38</xdr:row>
      <xdr:rowOff>22412</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313765</xdr:colOff>
      <xdr:row>25</xdr:row>
      <xdr:rowOff>33617</xdr:rowOff>
    </xdr:from>
    <xdr:to>
      <xdr:col>25</xdr:col>
      <xdr:colOff>573903</xdr:colOff>
      <xdr:row>38</xdr:row>
      <xdr:rowOff>56029</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0</xdr:row>
      <xdr:rowOff>0</xdr:rowOff>
    </xdr:from>
    <xdr:to>
      <xdr:col>22</xdr:col>
      <xdr:colOff>260137</xdr:colOff>
      <xdr:row>11</xdr:row>
      <xdr:rowOff>168088</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54</xdr:row>
      <xdr:rowOff>0</xdr:rowOff>
    </xdr:from>
    <xdr:to>
      <xdr:col>5</xdr:col>
      <xdr:colOff>450637</xdr:colOff>
      <xdr:row>67</xdr:row>
      <xdr:rowOff>22412</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459440</xdr:colOff>
      <xdr:row>53</xdr:row>
      <xdr:rowOff>179294</xdr:rowOff>
    </xdr:from>
    <xdr:to>
      <xdr:col>11</xdr:col>
      <xdr:colOff>114461</xdr:colOff>
      <xdr:row>67</xdr:row>
      <xdr:rowOff>11206</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112059</xdr:colOff>
      <xdr:row>53</xdr:row>
      <xdr:rowOff>179294</xdr:rowOff>
    </xdr:from>
    <xdr:to>
      <xdr:col>16</xdr:col>
      <xdr:colOff>372196</xdr:colOff>
      <xdr:row>67</xdr:row>
      <xdr:rowOff>11206</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392205</xdr:colOff>
      <xdr:row>54</xdr:row>
      <xdr:rowOff>0</xdr:rowOff>
    </xdr:from>
    <xdr:to>
      <xdr:col>22</xdr:col>
      <xdr:colOff>47225</xdr:colOff>
      <xdr:row>67</xdr:row>
      <xdr:rowOff>22412</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56029</xdr:colOff>
      <xdr:row>53</xdr:row>
      <xdr:rowOff>179294</xdr:rowOff>
    </xdr:from>
    <xdr:to>
      <xdr:col>27</xdr:col>
      <xdr:colOff>316167</xdr:colOff>
      <xdr:row>67</xdr:row>
      <xdr:rowOff>11206</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18</xdr:col>
      <xdr:colOff>0</xdr:colOff>
      <xdr:row>43</xdr:row>
      <xdr:rowOff>0</xdr:rowOff>
    </xdr:from>
    <xdr:to>
      <xdr:col>23</xdr:col>
      <xdr:colOff>260138</xdr:colOff>
      <xdr:row>53</xdr:row>
      <xdr:rowOff>11207</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0</xdr:colOff>
      <xdr:row>68</xdr:row>
      <xdr:rowOff>0</xdr:rowOff>
    </xdr:from>
    <xdr:to>
      <xdr:col>5</xdr:col>
      <xdr:colOff>450637</xdr:colOff>
      <xdr:row>81</xdr:row>
      <xdr:rowOff>22412</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459441</xdr:colOff>
      <xdr:row>68</xdr:row>
      <xdr:rowOff>0</xdr:rowOff>
    </xdr:from>
    <xdr:to>
      <xdr:col>11</xdr:col>
      <xdr:colOff>114462</xdr:colOff>
      <xdr:row>81</xdr:row>
      <xdr:rowOff>22412</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11</xdr:col>
      <xdr:colOff>134471</xdr:colOff>
      <xdr:row>68</xdr:row>
      <xdr:rowOff>0</xdr:rowOff>
    </xdr:from>
    <xdr:to>
      <xdr:col>16</xdr:col>
      <xdr:colOff>394608</xdr:colOff>
      <xdr:row>81</xdr:row>
      <xdr:rowOff>22412</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16</xdr:col>
      <xdr:colOff>403412</xdr:colOff>
      <xdr:row>68</xdr:row>
      <xdr:rowOff>11206</xdr:rowOff>
    </xdr:from>
    <xdr:to>
      <xdr:col>22</xdr:col>
      <xdr:colOff>58432</xdr:colOff>
      <xdr:row>81</xdr:row>
      <xdr:rowOff>33618</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22</xdr:col>
      <xdr:colOff>89647</xdr:colOff>
      <xdr:row>68</xdr:row>
      <xdr:rowOff>0</xdr:rowOff>
    </xdr:from>
    <xdr:to>
      <xdr:col>27</xdr:col>
      <xdr:colOff>349785</xdr:colOff>
      <xdr:row>81</xdr:row>
      <xdr:rowOff>22412</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56029</xdr:colOff>
      <xdr:row>83</xdr:row>
      <xdr:rowOff>89647</xdr:rowOff>
    </xdr:from>
    <xdr:to>
      <xdr:col>22</xdr:col>
      <xdr:colOff>316166</xdr:colOff>
      <xdr:row>94</xdr:row>
      <xdr:rowOff>56029</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582705</xdr:colOff>
      <xdr:row>95</xdr:row>
      <xdr:rowOff>100853</xdr:rowOff>
    </xdr:from>
    <xdr:to>
      <xdr:col>5</xdr:col>
      <xdr:colOff>428225</xdr:colOff>
      <xdr:row>108</xdr:row>
      <xdr:rowOff>123265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481852</xdr:colOff>
      <xdr:row>95</xdr:row>
      <xdr:rowOff>100853</xdr:rowOff>
    </xdr:from>
    <xdr:to>
      <xdr:col>11</xdr:col>
      <xdr:colOff>136873</xdr:colOff>
      <xdr:row>108</xdr:row>
      <xdr:rowOff>123265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11</xdr:col>
      <xdr:colOff>156883</xdr:colOff>
      <xdr:row>95</xdr:row>
      <xdr:rowOff>100853</xdr:rowOff>
    </xdr:from>
    <xdr:to>
      <xdr:col>16</xdr:col>
      <xdr:colOff>417020</xdr:colOff>
      <xdr:row>108</xdr:row>
      <xdr:rowOff>123265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16</xdr:col>
      <xdr:colOff>448235</xdr:colOff>
      <xdr:row>95</xdr:row>
      <xdr:rowOff>112059</xdr:rowOff>
    </xdr:from>
    <xdr:to>
      <xdr:col>22</xdr:col>
      <xdr:colOff>103255</xdr:colOff>
      <xdr:row>108</xdr:row>
      <xdr:rowOff>134471</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22</xdr:col>
      <xdr:colOff>145676</xdr:colOff>
      <xdr:row>95</xdr:row>
      <xdr:rowOff>100853</xdr:rowOff>
    </xdr:from>
    <xdr:to>
      <xdr:col>27</xdr:col>
      <xdr:colOff>405814</xdr:colOff>
      <xdr:row>108</xdr:row>
      <xdr:rowOff>123265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0</xdr:colOff>
      <xdr:row>109</xdr:row>
      <xdr:rowOff>0</xdr:rowOff>
    </xdr:from>
    <xdr:to>
      <xdr:col>5</xdr:col>
      <xdr:colOff>450637</xdr:colOff>
      <xdr:row>122</xdr:row>
      <xdr:rowOff>22412</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459440</xdr:colOff>
      <xdr:row>109</xdr:row>
      <xdr:rowOff>0</xdr:rowOff>
    </xdr:from>
    <xdr:to>
      <xdr:col>11</xdr:col>
      <xdr:colOff>114461</xdr:colOff>
      <xdr:row>122</xdr:row>
      <xdr:rowOff>22412</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145677</xdr:colOff>
      <xdr:row>109</xdr:row>
      <xdr:rowOff>0</xdr:rowOff>
    </xdr:from>
    <xdr:to>
      <xdr:col>16</xdr:col>
      <xdr:colOff>405814</xdr:colOff>
      <xdr:row>122</xdr:row>
      <xdr:rowOff>22412</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16</xdr:col>
      <xdr:colOff>425824</xdr:colOff>
      <xdr:row>109</xdr:row>
      <xdr:rowOff>0</xdr:rowOff>
    </xdr:from>
    <xdr:to>
      <xdr:col>22</xdr:col>
      <xdr:colOff>80844</xdr:colOff>
      <xdr:row>122</xdr:row>
      <xdr:rowOff>22412</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22</xdr:col>
      <xdr:colOff>0</xdr:colOff>
      <xdr:row>109</xdr:row>
      <xdr:rowOff>0</xdr:rowOff>
    </xdr:from>
    <xdr:to>
      <xdr:col>27</xdr:col>
      <xdr:colOff>260138</xdr:colOff>
      <xdr:row>122</xdr:row>
      <xdr:rowOff>22412</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0</xdr:colOff>
      <xdr:row>129</xdr:row>
      <xdr:rowOff>179294</xdr:rowOff>
    </xdr:from>
    <xdr:to>
      <xdr:col>4</xdr:col>
      <xdr:colOff>719579</xdr:colOff>
      <xdr:row>143</xdr:row>
      <xdr:rowOff>11206</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4</xdr:col>
      <xdr:colOff>661147</xdr:colOff>
      <xdr:row>130</xdr:row>
      <xdr:rowOff>11206</xdr:rowOff>
    </xdr:from>
    <xdr:to>
      <xdr:col>9</xdr:col>
      <xdr:colOff>47226</xdr:colOff>
      <xdr:row>143</xdr:row>
      <xdr:rowOff>33618</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9</xdr:col>
      <xdr:colOff>100853</xdr:colOff>
      <xdr:row>130</xdr:row>
      <xdr:rowOff>0</xdr:rowOff>
    </xdr:from>
    <xdr:to>
      <xdr:col>14</xdr:col>
      <xdr:colOff>360991</xdr:colOff>
      <xdr:row>143</xdr:row>
      <xdr:rowOff>22412</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14</xdr:col>
      <xdr:colOff>414618</xdr:colOff>
      <xdr:row>130</xdr:row>
      <xdr:rowOff>11206</xdr:rowOff>
    </xdr:from>
    <xdr:to>
      <xdr:col>20</xdr:col>
      <xdr:colOff>69638</xdr:colOff>
      <xdr:row>143</xdr:row>
      <xdr:rowOff>33618</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20</xdr:col>
      <xdr:colOff>89648</xdr:colOff>
      <xdr:row>129</xdr:row>
      <xdr:rowOff>179294</xdr:rowOff>
    </xdr:from>
    <xdr:to>
      <xdr:col>25</xdr:col>
      <xdr:colOff>349786</xdr:colOff>
      <xdr:row>143</xdr:row>
      <xdr:rowOff>11206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0</xdr:colOff>
      <xdr:row>144</xdr:row>
      <xdr:rowOff>0</xdr:rowOff>
    </xdr:from>
    <xdr:to>
      <xdr:col>4</xdr:col>
      <xdr:colOff>719579</xdr:colOff>
      <xdr:row>157</xdr:row>
      <xdr:rowOff>22412</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661147</xdr:colOff>
      <xdr:row>144</xdr:row>
      <xdr:rowOff>0</xdr:rowOff>
    </xdr:from>
    <xdr:to>
      <xdr:col>9</xdr:col>
      <xdr:colOff>47226</xdr:colOff>
      <xdr:row>157</xdr:row>
      <xdr:rowOff>22412</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9</xdr:col>
      <xdr:colOff>89647</xdr:colOff>
      <xdr:row>143</xdr:row>
      <xdr:rowOff>179294</xdr:rowOff>
    </xdr:from>
    <xdr:to>
      <xdr:col>14</xdr:col>
      <xdr:colOff>349785</xdr:colOff>
      <xdr:row>157</xdr:row>
      <xdr:rowOff>11206</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14</xdr:col>
      <xdr:colOff>381001</xdr:colOff>
      <xdr:row>144</xdr:row>
      <xdr:rowOff>0</xdr:rowOff>
    </xdr:from>
    <xdr:to>
      <xdr:col>20</xdr:col>
      <xdr:colOff>36021</xdr:colOff>
      <xdr:row>157</xdr:row>
      <xdr:rowOff>22412</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20</xdr:col>
      <xdr:colOff>89647</xdr:colOff>
      <xdr:row>144</xdr:row>
      <xdr:rowOff>0</xdr:rowOff>
    </xdr:from>
    <xdr:to>
      <xdr:col>25</xdr:col>
      <xdr:colOff>349785</xdr:colOff>
      <xdr:row>157</xdr:row>
      <xdr:rowOff>22412</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0</xdr:colOff>
      <xdr:row>158</xdr:row>
      <xdr:rowOff>0</xdr:rowOff>
    </xdr:from>
    <xdr:to>
      <xdr:col>4</xdr:col>
      <xdr:colOff>719579</xdr:colOff>
      <xdr:row>171</xdr:row>
      <xdr:rowOff>22412</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P157"/>
  <sheetViews>
    <sheetView zoomScale="85" zoomScaleNormal="85" workbookViewId="0">
      <selection activeCell="O153" sqref="O153:P157"/>
    </sheetView>
  </sheetViews>
  <sheetFormatPr defaultRowHeight="15"/>
  <cols>
    <col min="3" max="3" width="17.42578125" customWidth="1"/>
    <col min="5" max="5" width="33.28515625" customWidth="1"/>
  </cols>
  <sheetData>
    <row r="1" spans="1:16" s="13" customFormat="1" ht="33.75" customHeight="1">
      <c r="A1" s="13" t="s">
        <v>0</v>
      </c>
      <c r="B1" s="13" t="s">
        <v>1</v>
      </c>
      <c r="C1" s="13" t="s">
        <v>2</v>
      </c>
      <c r="D1" s="13" t="s">
        <v>3</v>
      </c>
      <c r="E1" s="13" t="s">
        <v>4</v>
      </c>
      <c r="F1" s="14" t="s">
        <v>5</v>
      </c>
      <c r="G1" s="14" t="s">
        <v>6</v>
      </c>
      <c r="H1" s="15" t="s">
        <v>7</v>
      </c>
      <c r="I1" s="15" t="s">
        <v>8</v>
      </c>
      <c r="J1" s="14" t="s">
        <v>9</v>
      </c>
      <c r="K1" s="14" t="s">
        <v>10</v>
      </c>
      <c r="L1" s="15" t="s">
        <v>11</v>
      </c>
      <c r="M1" s="14" t="s">
        <v>12</v>
      </c>
      <c r="N1" s="15" t="s">
        <v>13</v>
      </c>
      <c r="O1" s="14" t="s">
        <v>14</v>
      </c>
      <c r="P1" s="14" t="s">
        <v>15</v>
      </c>
    </row>
    <row r="2" spans="1:16" s="13" customFormat="1">
      <c r="A2" s="13" t="s">
        <v>16</v>
      </c>
      <c r="B2" s="13" t="s">
        <v>17</v>
      </c>
      <c r="C2" s="13" t="s">
        <v>18</v>
      </c>
      <c r="D2" s="13">
        <v>92</v>
      </c>
      <c r="E2" s="13" t="s">
        <v>19</v>
      </c>
      <c r="F2" s="13" t="s">
        <v>20</v>
      </c>
      <c r="G2" s="13" t="s">
        <v>20</v>
      </c>
      <c r="H2" s="13" t="s">
        <v>20</v>
      </c>
      <c r="I2" s="13" t="s">
        <v>20</v>
      </c>
      <c r="J2" s="13" t="s">
        <v>21</v>
      </c>
      <c r="K2" s="13" t="s">
        <v>21</v>
      </c>
      <c r="L2" s="13" t="s">
        <v>20</v>
      </c>
      <c r="M2" s="13" t="s">
        <v>20</v>
      </c>
      <c r="N2" s="13" t="s">
        <v>22</v>
      </c>
      <c r="O2" s="13">
        <v>4</v>
      </c>
      <c r="P2" s="13" t="s">
        <v>23</v>
      </c>
    </row>
    <row r="3" spans="1:16" s="13" customFormat="1">
      <c r="A3" s="13" t="s">
        <v>24</v>
      </c>
      <c r="B3" s="13" t="s">
        <v>25</v>
      </c>
      <c r="C3" s="13" t="s">
        <v>18</v>
      </c>
      <c r="D3" s="13">
        <v>221306</v>
      </c>
      <c r="E3" s="13" t="s">
        <v>19</v>
      </c>
      <c r="F3" s="13" t="s">
        <v>20</v>
      </c>
      <c r="G3" s="13" t="s">
        <v>20</v>
      </c>
      <c r="H3" s="13" t="s">
        <v>20</v>
      </c>
      <c r="I3" s="13" t="s">
        <v>20</v>
      </c>
      <c r="J3" s="13" t="s">
        <v>20</v>
      </c>
      <c r="K3" s="13" t="s">
        <v>20</v>
      </c>
      <c r="L3" s="13" t="s">
        <v>20</v>
      </c>
      <c r="M3" s="13" t="s">
        <v>20</v>
      </c>
      <c r="N3" s="13" t="s">
        <v>20</v>
      </c>
      <c r="O3" s="13">
        <v>4</v>
      </c>
      <c r="P3" s="13" t="s">
        <v>26</v>
      </c>
    </row>
    <row r="4" spans="1:16" s="13" customFormat="1">
      <c r="A4" s="13" t="s">
        <v>27</v>
      </c>
      <c r="B4" s="13" t="s">
        <v>28</v>
      </c>
      <c r="C4" s="13" t="s">
        <v>18</v>
      </c>
      <c r="D4" s="13">
        <v>222195</v>
      </c>
      <c r="E4" s="13" t="s">
        <v>19</v>
      </c>
      <c r="F4" s="13" t="s">
        <v>20</v>
      </c>
      <c r="G4" s="13" t="s">
        <v>29</v>
      </c>
      <c r="H4" s="13" t="s">
        <v>20</v>
      </c>
      <c r="I4" s="13" t="s">
        <v>20</v>
      </c>
      <c r="J4" s="13" t="s">
        <v>20</v>
      </c>
      <c r="K4" s="13" t="s">
        <v>20</v>
      </c>
      <c r="L4" s="13" t="s">
        <v>20</v>
      </c>
      <c r="M4" s="13" t="s">
        <v>20</v>
      </c>
      <c r="N4" s="13" t="s">
        <v>20</v>
      </c>
      <c r="O4" s="13">
        <v>4</v>
      </c>
      <c r="P4" s="13" t="s">
        <v>23</v>
      </c>
    </row>
    <row r="5" spans="1:16" s="13" customFormat="1">
      <c r="A5" s="13" t="s">
        <v>30</v>
      </c>
      <c r="B5" s="13" t="s">
        <v>31</v>
      </c>
      <c r="C5" s="13" t="s">
        <v>18</v>
      </c>
      <c r="D5" s="13">
        <v>221301</v>
      </c>
      <c r="E5" s="13" t="s">
        <v>19</v>
      </c>
      <c r="F5" s="13" t="s">
        <v>20</v>
      </c>
      <c r="G5" s="13" t="s">
        <v>20</v>
      </c>
      <c r="H5" s="13" t="s">
        <v>20</v>
      </c>
      <c r="I5" s="13" t="s">
        <v>20</v>
      </c>
      <c r="J5" s="13" t="s">
        <v>20</v>
      </c>
      <c r="K5" s="13" t="s">
        <v>20</v>
      </c>
      <c r="L5" s="13" t="s">
        <v>20</v>
      </c>
      <c r="M5" s="13" t="s">
        <v>20</v>
      </c>
      <c r="N5" s="13" t="s">
        <v>20</v>
      </c>
      <c r="O5" s="13">
        <v>4</v>
      </c>
      <c r="P5" s="13" t="s">
        <v>32</v>
      </c>
    </row>
    <row r="6" spans="1:16" s="13" customFormat="1"/>
    <row r="7" spans="1:16" s="13" customFormat="1">
      <c r="E7" s="20" t="s">
        <v>29</v>
      </c>
      <c r="F7" s="19">
        <f>COUNTIF(F2:F5,"Strongly Agree")</f>
        <v>0</v>
      </c>
      <c r="G7" s="16">
        <f t="shared" ref="G7:N7" si="0">COUNTIF(G2:G5,"Strongly Agree")</f>
        <v>1</v>
      </c>
      <c r="H7" s="16">
        <f t="shared" si="0"/>
        <v>0</v>
      </c>
      <c r="I7" s="16">
        <f t="shared" si="0"/>
        <v>0</v>
      </c>
      <c r="J7" s="16">
        <f t="shared" si="0"/>
        <v>0</v>
      </c>
      <c r="K7" s="16">
        <f t="shared" si="0"/>
        <v>0</v>
      </c>
      <c r="L7" s="16">
        <f t="shared" si="0"/>
        <v>0</v>
      </c>
      <c r="M7" s="16">
        <f t="shared" si="0"/>
        <v>0</v>
      </c>
      <c r="N7" s="16">
        <f t="shared" si="0"/>
        <v>0</v>
      </c>
      <c r="O7" s="2">
        <f>COUNTIF(O1:O6,"5")</f>
        <v>0</v>
      </c>
      <c r="P7" s="2">
        <f>COUNTIF(P2:P6,"Highly Satisfied")</f>
        <v>1</v>
      </c>
    </row>
    <row r="8" spans="1:16" s="13" customFormat="1">
      <c r="E8" s="20" t="s">
        <v>20</v>
      </c>
      <c r="F8" s="19">
        <f>COUNTIF(F2:F5,"Agree")</f>
        <v>4</v>
      </c>
      <c r="G8" s="16">
        <f t="shared" ref="G8:N8" si="1">COUNTIF(G2:G5,"Agree")</f>
        <v>3</v>
      </c>
      <c r="H8" s="16">
        <f t="shared" si="1"/>
        <v>4</v>
      </c>
      <c r="I8" s="16">
        <f t="shared" si="1"/>
        <v>4</v>
      </c>
      <c r="J8" s="16">
        <f t="shared" si="1"/>
        <v>3</v>
      </c>
      <c r="K8" s="16">
        <f t="shared" si="1"/>
        <v>3</v>
      </c>
      <c r="L8" s="16">
        <f t="shared" si="1"/>
        <v>4</v>
      </c>
      <c r="M8" s="16">
        <f t="shared" si="1"/>
        <v>4</v>
      </c>
      <c r="N8" s="16">
        <f t="shared" si="1"/>
        <v>3</v>
      </c>
      <c r="O8" s="2">
        <f>COUNTIF(O1:O6,"4")</f>
        <v>4</v>
      </c>
      <c r="P8" s="2">
        <f>COUNTIF(P2:P6,"Satisfied")</f>
        <v>1</v>
      </c>
    </row>
    <row r="9" spans="1:16" s="13" customFormat="1">
      <c r="E9" s="20" t="s">
        <v>21</v>
      </c>
      <c r="F9" s="19">
        <f>COUNTIF(F2:F5,"Not Agree &amp; Not Disagree")</f>
        <v>0</v>
      </c>
      <c r="G9" s="16">
        <f t="shared" ref="G9:N9" si="2">COUNTIF(G2:G5,"Not Agree &amp; Not Disagree")</f>
        <v>0</v>
      </c>
      <c r="H9" s="16">
        <f t="shared" si="2"/>
        <v>0</v>
      </c>
      <c r="I9" s="16">
        <f t="shared" si="2"/>
        <v>0</v>
      </c>
      <c r="J9" s="16">
        <f t="shared" si="2"/>
        <v>1</v>
      </c>
      <c r="K9" s="16">
        <f t="shared" si="2"/>
        <v>1</v>
      </c>
      <c r="L9" s="16">
        <f t="shared" si="2"/>
        <v>0</v>
      </c>
      <c r="M9" s="16">
        <f t="shared" si="2"/>
        <v>0</v>
      </c>
      <c r="N9" s="16">
        <f t="shared" si="2"/>
        <v>0</v>
      </c>
      <c r="O9" s="2">
        <f>COUNTIF(O1:O6,3)</f>
        <v>0</v>
      </c>
      <c r="P9" s="2">
        <f>COUNTIF(P2:P6,"Avarage")</f>
        <v>2</v>
      </c>
    </row>
    <row r="10" spans="1:16" s="13" customFormat="1">
      <c r="E10" s="20" t="s">
        <v>22</v>
      </c>
      <c r="F10" s="19">
        <f>COUNTIF(F2:F5,"Disagree")</f>
        <v>0</v>
      </c>
      <c r="G10" s="16">
        <f t="shared" ref="G10:N10" si="3">COUNTIF(G2:G5,"Disagree")</f>
        <v>0</v>
      </c>
      <c r="H10" s="16">
        <f t="shared" si="3"/>
        <v>0</v>
      </c>
      <c r="I10" s="16">
        <f t="shared" si="3"/>
        <v>0</v>
      </c>
      <c r="J10" s="16">
        <f t="shared" si="3"/>
        <v>0</v>
      </c>
      <c r="K10" s="16">
        <f t="shared" si="3"/>
        <v>0</v>
      </c>
      <c r="L10" s="16">
        <f t="shared" si="3"/>
        <v>0</v>
      </c>
      <c r="M10" s="16">
        <f t="shared" si="3"/>
        <v>0</v>
      </c>
      <c r="N10" s="16">
        <f t="shared" si="3"/>
        <v>1</v>
      </c>
      <c r="O10" s="2">
        <f>COUNTIF(O1:O6,2)</f>
        <v>0</v>
      </c>
      <c r="P10" s="2">
        <f>COUNTIF(P2:P6,"Dissatisfied")</f>
        <v>0</v>
      </c>
    </row>
    <row r="11" spans="1:16" s="13" customFormat="1">
      <c r="E11" s="20" t="s">
        <v>103</v>
      </c>
      <c r="F11" s="19">
        <f>COUNTIF(F2:F5,"Strongly Disagree")</f>
        <v>0</v>
      </c>
      <c r="G11" s="16">
        <f t="shared" ref="G11:N11" si="4">COUNTIF(G2:G5,"Strongly Disagree")</f>
        <v>0</v>
      </c>
      <c r="H11" s="16">
        <f t="shared" si="4"/>
        <v>0</v>
      </c>
      <c r="I11" s="16">
        <f t="shared" si="4"/>
        <v>0</v>
      </c>
      <c r="J11" s="16">
        <f t="shared" si="4"/>
        <v>0</v>
      </c>
      <c r="K11" s="16">
        <f t="shared" si="4"/>
        <v>0</v>
      </c>
      <c r="L11" s="16">
        <f t="shared" si="4"/>
        <v>0</v>
      </c>
      <c r="M11" s="16">
        <f t="shared" si="4"/>
        <v>0</v>
      </c>
      <c r="N11" s="16">
        <f t="shared" si="4"/>
        <v>0</v>
      </c>
      <c r="O11" s="2">
        <f>COUNTIF(O1:O6,1)</f>
        <v>0</v>
      </c>
      <c r="P11" s="2">
        <f>COUNTIF(P2:P6,"Highly Dissatisfied")</f>
        <v>0</v>
      </c>
    </row>
    <row r="14" spans="1:16" ht="57.75" customHeight="1">
      <c r="A14" s="13" t="s">
        <v>0</v>
      </c>
      <c r="B14" s="13" t="s">
        <v>1</v>
      </c>
      <c r="C14" s="13" t="s">
        <v>2</v>
      </c>
      <c r="D14" s="13" t="s">
        <v>3</v>
      </c>
      <c r="E14" s="13" t="s">
        <v>4</v>
      </c>
      <c r="F14" s="14" t="s">
        <v>5</v>
      </c>
      <c r="G14" s="14" t="s">
        <v>6</v>
      </c>
      <c r="H14" s="15" t="s">
        <v>7</v>
      </c>
      <c r="I14" s="15" t="s">
        <v>8</v>
      </c>
      <c r="J14" s="14" t="s">
        <v>9</v>
      </c>
      <c r="K14" s="14" t="s">
        <v>10</v>
      </c>
      <c r="L14" s="15" t="s">
        <v>11</v>
      </c>
      <c r="M14" s="14" t="s">
        <v>12</v>
      </c>
      <c r="N14" s="15" t="s">
        <v>13</v>
      </c>
      <c r="O14" s="14" t="s">
        <v>14</v>
      </c>
      <c r="P14" s="14" t="s">
        <v>15</v>
      </c>
    </row>
    <row r="15" spans="1:16">
      <c r="A15" t="s">
        <v>34</v>
      </c>
      <c r="B15" t="s">
        <v>35</v>
      </c>
      <c r="C15" t="s">
        <v>36</v>
      </c>
      <c r="D15">
        <v>220245</v>
      </c>
      <c r="E15" t="s">
        <v>37</v>
      </c>
      <c r="F15" t="s">
        <v>29</v>
      </c>
      <c r="G15" t="s">
        <v>29</v>
      </c>
      <c r="H15" t="s">
        <v>29</v>
      </c>
      <c r="I15" t="s">
        <v>20</v>
      </c>
      <c r="J15" t="s">
        <v>20</v>
      </c>
      <c r="K15" t="s">
        <v>29</v>
      </c>
      <c r="L15" t="s">
        <v>20</v>
      </c>
      <c r="M15" t="s">
        <v>20</v>
      </c>
      <c r="N15" t="s">
        <v>20</v>
      </c>
      <c r="O15">
        <v>5</v>
      </c>
      <c r="P15" t="s">
        <v>32</v>
      </c>
    </row>
    <row r="16" spans="1:16">
      <c r="E16" s="18" t="s">
        <v>29</v>
      </c>
      <c r="F16" s="17">
        <f>COUNTIF(F15,"Strongly Agree")</f>
        <v>1</v>
      </c>
      <c r="G16" s="2">
        <f t="shared" ref="G16:N16" si="5">COUNTIF(G15,"Strongly Agree")</f>
        <v>1</v>
      </c>
      <c r="H16" s="2">
        <f t="shared" si="5"/>
        <v>1</v>
      </c>
      <c r="I16" s="2">
        <f t="shared" si="5"/>
        <v>0</v>
      </c>
      <c r="J16" s="2">
        <f t="shared" si="5"/>
        <v>0</v>
      </c>
      <c r="K16" s="2">
        <f t="shared" si="5"/>
        <v>1</v>
      </c>
      <c r="L16" s="2">
        <f t="shared" si="5"/>
        <v>0</v>
      </c>
      <c r="M16" s="2">
        <f t="shared" si="5"/>
        <v>0</v>
      </c>
      <c r="N16" s="2">
        <f t="shared" si="5"/>
        <v>0</v>
      </c>
      <c r="O16" s="2">
        <f>COUNTIF(O10:O15,"5")</f>
        <v>1</v>
      </c>
      <c r="P16" s="2">
        <f>COUNTIF(P11:P15,"Highly Satisfied")</f>
        <v>1</v>
      </c>
    </row>
    <row r="17" spans="1:16">
      <c r="E17" s="18" t="s">
        <v>20</v>
      </c>
      <c r="F17" s="17">
        <f>COUNTIF(F15,"Agree")</f>
        <v>0</v>
      </c>
      <c r="G17" s="2">
        <f t="shared" ref="G17:N17" si="6">COUNTIF(G15,"Agree")</f>
        <v>0</v>
      </c>
      <c r="H17" s="2">
        <f t="shared" si="6"/>
        <v>0</v>
      </c>
      <c r="I17" s="2">
        <f t="shared" si="6"/>
        <v>1</v>
      </c>
      <c r="J17" s="2">
        <f t="shared" si="6"/>
        <v>1</v>
      </c>
      <c r="K17" s="2">
        <f t="shared" si="6"/>
        <v>0</v>
      </c>
      <c r="L17" s="2">
        <f t="shared" si="6"/>
        <v>1</v>
      </c>
      <c r="M17" s="2">
        <f t="shared" si="6"/>
        <v>1</v>
      </c>
      <c r="N17" s="2">
        <f t="shared" si="6"/>
        <v>1</v>
      </c>
      <c r="O17" s="2">
        <f>COUNTIF(O10:O15,"4")</f>
        <v>0</v>
      </c>
      <c r="P17" s="2">
        <f>COUNTIF(P11:P15,"Satisfied")</f>
        <v>0</v>
      </c>
    </row>
    <row r="18" spans="1:16">
      <c r="E18" s="18" t="s">
        <v>21</v>
      </c>
      <c r="F18" s="17">
        <f>COUNTIF(F15,"Not Agree &amp; Not Disagree")</f>
        <v>0</v>
      </c>
      <c r="G18" s="2">
        <f t="shared" ref="G18:N18" si="7">COUNTIF(G15,"Not Agree &amp; Not Disagree")</f>
        <v>0</v>
      </c>
      <c r="H18" s="2">
        <f t="shared" si="7"/>
        <v>0</v>
      </c>
      <c r="I18" s="2">
        <f t="shared" si="7"/>
        <v>0</v>
      </c>
      <c r="J18" s="2">
        <f t="shared" si="7"/>
        <v>0</v>
      </c>
      <c r="K18" s="2">
        <f t="shared" si="7"/>
        <v>0</v>
      </c>
      <c r="L18" s="2">
        <f t="shared" si="7"/>
        <v>0</v>
      </c>
      <c r="M18" s="2">
        <f t="shared" si="7"/>
        <v>0</v>
      </c>
      <c r="N18" s="2">
        <f t="shared" si="7"/>
        <v>0</v>
      </c>
      <c r="O18" s="2">
        <f>COUNTIF(O10:O15,3)</f>
        <v>0</v>
      </c>
      <c r="P18" s="2">
        <f>COUNTIF(P11:P15,"Avarage")</f>
        <v>0</v>
      </c>
    </row>
    <row r="19" spans="1:16">
      <c r="E19" s="18" t="s">
        <v>22</v>
      </c>
      <c r="F19" s="17">
        <f>COUNTIF(F15,"Disagree")</f>
        <v>0</v>
      </c>
      <c r="G19" s="2">
        <f t="shared" ref="G19:N19" si="8">COUNTIF(G15,"Disagree")</f>
        <v>0</v>
      </c>
      <c r="H19" s="2">
        <f t="shared" si="8"/>
        <v>0</v>
      </c>
      <c r="I19" s="2">
        <f t="shared" si="8"/>
        <v>0</v>
      </c>
      <c r="J19" s="2">
        <f t="shared" si="8"/>
        <v>0</v>
      </c>
      <c r="K19" s="2">
        <f t="shared" si="8"/>
        <v>0</v>
      </c>
      <c r="L19" s="2">
        <f t="shared" si="8"/>
        <v>0</v>
      </c>
      <c r="M19" s="2">
        <f t="shared" si="8"/>
        <v>0</v>
      </c>
      <c r="N19" s="2">
        <f t="shared" si="8"/>
        <v>0</v>
      </c>
      <c r="O19" s="2">
        <f>COUNTIF(O10:O15,2)</f>
        <v>0</v>
      </c>
      <c r="P19" s="2">
        <f>COUNTIF(P11:P15,"Dissatisfied")</f>
        <v>0</v>
      </c>
    </row>
    <row r="20" spans="1:16">
      <c r="E20" s="18" t="s">
        <v>103</v>
      </c>
      <c r="F20" s="17">
        <f>COUNTIF(F15,"Strongly Disagree")</f>
        <v>0</v>
      </c>
      <c r="G20" s="2">
        <f t="shared" ref="G20:N20" si="9">COUNTIF(G15,"Strongly Disagree")</f>
        <v>0</v>
      </c>
      <c r="H20" s="2">
        <f t="shared" si="9"/>
        <v>0</v>
      </c>
      <c r="I20" s="2">
        <f t="shared" si="9"/>
        <v>0</v>
      </c>
      <c r="J20" s="2">
        <f t="shared" si="9"/>
        <v>0</v>
      </c>
      <c r="K20" s="2">
        <f t="shared" si="9"/>
        <v>0</v>
      </c>
      <c r="L20" s="2">
        <f t="shared" si="9"/>
        <v>0</v>
      </c>
      <c r="M20" s="2">
        <f t="shared" si="9"/>
        <v>0</v>
      </c>
      <c r="N20" s="2">
        <f t="shared" si="9"/>
        <v>0</v>
      </c>
      <c r="O20" s="2">
        <f>COUNTIF(O10:O15,1)</f>
        <v>0</v>
      </c>
      <c r="P20" s="2">
        <f>COUNTIF(P11:P15,"Highly Dissatisfied")</f>
        <v>0</v>
      </c>
    </row>
    <row r="22" spans="1:16" ht="39" customHeight="1">
      <c r="A22" s="13" t="s">
        <v>0</v>
      </c>
      <c r="B22" s="13" t="s">
        <v>1</v>
      </c>
      <c r="C22" s="13" t="s">
        <v>2</v>
      </c>
      <c r="D22" s="13" t="s">
        <v>3</v>
      </c>
      <c r="E22" s="13" t="s">
        <v>4</v>
      </c>
      <c r="F22" s="14" t="s">
        <v>5</v>
      </c>
      <c r="G22" s="14" t="s">
        <v>6</v>
      </c>
      <c r="H22" s="15" t="s">
        <v>7</v>
      </c>
      <c r="I22" s="15" t="s">
        <v>8</v>
      </c>
      <c r="J22" s="14" t="s">
        <v>9</v>
      </c>
      <c r="K22" s="14" t="s">
        <v>10</v>
      </c>
      <c r="L22" s="15" t="s">
        <v>11</v>
      </c>
      <c r="M22" s="14" t="s">
        <v>12</v>
      </c>
      <c r="N22" s="15" t="s">
        <v>13</v>
      </c>
      <c r="O22" s="14" t="s">
        <v>14</v>
      </c>
      <c r="P22" s="14" t="s">
        <v>15</v>
      </c>
    </row>
    <row r="23" spans="1:16">
      <c r="A23" t="s">
        <v>38</v>
      </c>
      <c r="B23" t="s">
        <v>17</v>
      </c>
      <c r="C23" t="s">
        <v>18</v>
      </c>
      <c r="D23">
        <v>92</v>
      </c>
      <c r="E23" t="s">
        <v>37</v>
      </c>
      <c r="F23" t="s">
        <v>20</v>
      </c>
      <c r="G23" t="s">
        <v>29</v>
      </c>
      <c r="H23" t="s">
        <v>20</v>
      </c>
      <c r="I23" t="s">
        <v>20</v>
      </c>
      <c r="J23" t="s">
        <v>20</v>
      </c>
      <c r="K23" t="s">
        <v>20</v>
      </c>
      <c r="L23" t="s">
        <v>20</v>
      </c>
      <c r="M23" t="s">
        <v>20</v>
      </c>
      <c r="N23" t="s">
        <v>20</v>
      </c>
      <c r="O23">
        <v>5</v>
      </c>
      <c r="P23" t="s">
        <v>26</v>
      </c>
    </row>
    <row r="24" spans="1:16">
      <c r="A24" t="s">
        <v>39</v>
      </c>
      <c r="B24" t="s">
        <v>25</v>
      </c>
      <c r="C24" t="s">
        <v>18</v>
      </c>
      <c r="D24">
        <v>221306</v>
      </c>
      <c r="E24" t="s">
        <v>37</v>
      </c>
      <c r="F24" t="s">
        <v>20</v>
      </c>
      <c r="G24" t="s">
        <v>20</v>
      </c>
      <c r="H24" t="s">
        <v>20</v>
      </c>
      <c r="I24" t="s">
        <v>20</v>
      </c>
      <c r="J24" t="s">
        <v>20</v>
      </c>
      <c r="K24" t="s">
        <v>20</v>
      </c>
      <c r="L24" t="s">
        <v>20</v>
      </c>
      <c r="M24" t="s">
        <v>20</v>
      </c>
      <c r="N24" t="s">
        <v>20</v>
      </c>
      <c r="O24">
        <v>4</v>
      </c>
      <c r="P24" t="s">
        <v>26</v>
      </c>
    </row>
    <row r="25" spans="1:16">
      <c r="A25" t="s">
        <v>40</v>
      </c>
      <c r="B25" t="s">
        <v>28</v>
      </c>
      <c r="C25" t="s">
        <v>18</v>
      </c>
      <c r="D25">
        <v>222195</v>
      </c>
      <c r="E25" t="s">
        <v>37</v>
      </c>
      <c r="F25" t="s">
        <v>20</v>
      </c>
      <c r="G25" t="s">
        <v>20</v>
      </c>
      <c r="H25" t="s">
        <v>29</v>
      </c>
      <c r="I25" t="s">
        <v>20</v>
      </c>
      <c r="J25" t="s">
        <v>20</v>
      </c>
      <c r="K25" t="s">
        <v>20</v>
      </c>
      <c r="L25" t="s">
        <v>20</v>
      </c>
      <c r="M25" t="s">
        <v>20</v>
      </c>
      <c r="N25" t="s">
        <v>20</v>
      </c>
      <c r="O25">
        <v>4</v>
      </c>
      <c r="P25" t="s">
        <v>23</v>
      </c>
    </row>
    <row r="26" spans="1:16">
      <c r="A26" t="s">
        <v>41</v>
      </c>
      <c r="B26" t="s">
        <v>42</v>
      </c>
      <c r="C26" t="s">
        <v>18</v>
      </c>
      <c r="E26" t="s">
        <v>37</v>
      </c>
      <c r="F26" t="s">
        <v>29</v>
      </c>
      <c r="G26" t="s">
        <v>29</v>
      </c>
      <c r="H26" t="s">
        <v>20</v>
      </c>
      <c r="I26" t="s">
        <v>29</v>
      </c>
      <c r="J26" t="s">
        <v>29</v>
      </c>
      <c r="K26" t="s">
        <v>20</v>
      </c>
      <c r="L26" t="s">
        <v>20</v>
      </c>
      <c r="M26" t="s">
        <v>20</v>
      </c>
      <c r="N26" t="s">
        <v>21</v>
      </c>
      <c r="O26">
        <v>5</v>
      </c>
      <c r="P26" t="s">
        <v>32</v>
      </c>
    </row>
    <row r="27" spans="1:16">
      <c r="A27" t="s">
        <v>43</v>
      </c>
      <c r="B27" t="s">
        <v>31</v>
      </c>
      <c r="C27" t="s">
        <v>18</v>
      </c>
      <c r="D27">
        <v>221301</v>
      </c>
      <c r="E27" t="s">
        <v>37</v>
      </c>
      <c r="F27" t="s">
        <v>20</v>
      </c>
      <c r="G27" t="s">
        <v>20</v>
      </c>
      <c r="H27" t="s">
        <v>20</v>
      </c>
      <c r="I27" t="s">
        <v>20</v>
      </c>
      <c r="J27" t="s">
        <v>20</v>
      </c>
      <c r="K27" t="s">
        <v>20</v>
      </c>
      <c r="L27" t="s">
        <v>20</v>
      </c>
      <c r="M27" t="s">
        <v>20</v>
      </c>
      <c r="N27" t="s">
        <v>20</v>
      </c>
      <c r="O27">
        <v>4</v>
      </c>
      <c r="P27" t="s">
        <v>32</v>
      </c>
    </row>
    <row r="29" spans="1:16">
      <c r="E29" s="18" t="s">
        <v>29</v>
      </c>
      <c r="F29" s="17">
        <f>COUNTIF(F23:F27,"Strongly Agree")</f>
        <v>1</v>
      </c>
      <c r="G29" s="2">
        <f t="shared" ref="G29:N29" si="10">COUNTIF(G23:G27,"Strongly Agree")</f>
        <v>2</v>
      </c>
      <c r="H29" s="2">
        <f t="shared" si="10"/>
        <v>1</v>
      </c>
      <c r="I29" s="2">
        <f t="shared" si="10"/>
        <v>1</v>
      </c>
      <c r="J29" s="2">
        <f t="shared" si="10"/>
        <v>1</v>
      </c>
      <c r="K29" s="2">
        <f t="shared" si="10"/>
        <v>0</v>
      </c>
      <c r="L29" s="2">
        <f t="shared" si="10"/>
        <v>0</v>
      </c>
      <c r="M29" s="2">
        <f t="shared" si="10"/>
        <v>0</v>
      </c>
      <c r="N29" s="2">
        <f t="shared" si="10"/>
        <v>0</v>
      </c>
      <c r="O29" s="2">
        <f>COUNTIF(O23:O28,"5")</f>
        <v>2</v>
      </c>
      <c r="P29" s="2">
        <f>COUNTIF(P24:P28,"Highly Satisfied")</f>
        <v>2</v>
      </c>
    </row>
    <row r="30" spans="1:16">
      <c r="E30" s="18" t="s">
        <v>20</v>
      </c>
      <c r="F30" s="17">
        <f>COUNTIF(F23:F27,"Agree")</f>
        <v>4</v>
      </c>
      <c r="G30" s="2">
        <f t="shared" ref="G30:N30" si="11">COUNTIF(G23:G27,"Agree")</f>
        <v>3</v>
      </c>
      <c r="H30" s="2">
        <f t="shared" si="11"/>
        <v>4</v>
      </c>
      <c r="I30" s="2">
        <f t="shared" si="11"/>
        <v>4</v>
      </c>
      <c r="J30" s="2">
        <f t="shared" si="11"/>
        <v>4</v>
      </c>
      <c r="K30" s="2">
        <f t="shared" si="11"/>
        <v>5</v>
      </c>
      <c r="L30" s="2">
        <f t="shared" si="11"/>
        <v>5</v>
      </c>
      <c r="M30" s="2">
        <f t="shared" si="11"/>
        <v>5</v>
      </c>
      <c r="N30" s="2">
        <f t="shared" si="11"/>
        <v>4</v>
      </c>
      <c r="O30" s="2">
        <f>COUNTIF(O23:O28,"4")</f>
        <v>3</v>
      </c>
      <c r="P30" s="2">
        <f>COUNTIF(P24:P28,"Satisfied")</f>
        <v>1</v>
      </c>
    </row>
    <row r="31" spans="1:16">
      <c r="E31" s="18" t="s">
        <v>21</v>
      </c>
      <c r="F31" s="17">
        <f>COUNTIF(F23:F27,"Not Agree &amp; Not Disagree")</f>
        <v>0</v>
      </c>
      <c r="G31" s="2">
        <f t="shared" ref="G31:N31" si="12">COUNTIF(G23:G27,"Not Agree &amp; Not Disagree")</f>
        <v>0</v>
      </c>
      <c r="H31" s="2">
        <f t="shared" si="12"/>
        <v>0</v>
      </c>
      <c r="I31" s="2">
        <f t="shared" si="12"/>
        <v>0</v>
      </c>
      <c r="J31" s="2">
        <f t="shared" si="12"/>
        <v>0</v>
      </c>
      <c r="K31" s="2">
        <f t="shared" si="12"/>
        <v>0</v>
      </c>
      <c r="L31" s="2">
        <f t="shared" si="12"/>
        <v>0</v>
      </c>
      <c r="M31" s="2">
        <f t="shared" si="12"/>
        <v>0</v>
      </c>
      <c r="N31" s="2">
        <f t="shared" si="12"/>
        <v>1</v>
      </c>
      <c r="O31" s="2">
        <f>COUNTIF(O23:O28,3)</f>
        <v>0</v>
      </c>
      <c r="P31" s="2">
        <f>COUNTIF(P24:P28,"Avarage")</f>
        <v>1</v>
      </c>
    </row>
    <row r="32" spans="1:16">
      <c r="E32" s="18" t="s">
        <v>22</v>
      </c>
      <c r="F32" s="17">
        <f>COUNTIF(F23:F27,"Disagree")</f>
        <v>0</v>
      </c>
      <c r="G32" s="2">
        <f t="shared" ref="G32:N32" si="13">COUNTIF(G23:G27,"Disagree")</f>
        <v>0</v>
      </c>
      <c r="H32" s="2">
        <f t="shared" si="13"/>
        <v>0</v>
      </c>
      <c r="I32" s="2">
        <f t="shared" si="13"/>
        <v>0</v>
      </c>
      <c r="J32" s="2">
        <f t="shared" si="13"/>
        <v>0</v>
      </c>
      <c r="K32" s="2">
        <f t="shared" si="13"/>
        <v>0</v>
      </c>
      <c r="L32" s="2">
        <f t="shared" si="13"/>
        <v>0</v>
      </c>
      <c r="M32" s="2">
        <f t="shared" si="13"/>
        <v>0</v>
      </c>
      <c r="N32" s="2">
        <f t="shared" si="13"/>
        <v>0</v>
      </c>
      <c r="O32" s="2">
        <f>COUNTIF(O23:O28,2)</f>
        <v>0</v>
      </c>
      <c r="P32" s="2">
        <f>COUNTIF(P24:P28,"Dissatisfied")</f>
        <v>0</v>
      </c>
    </row>
    <row r="33" spans="1:16">
      <c r="E33" s="18" t="s">
        <v>103</v>
      </c>
      <c r="F33" s="17">
        <f>COUNTIF(F23:F27,"Strongly Disagree")</f>
        <v>0</v>
      </c>
      <c r="G33" s="2">
        <f t="shared" ref="G33:N33" si="14">COUNTIF(G23:G27,"Strongly Disagree")</f>
        <v>0</v>
      </c>
      <c r="H33" s="2">
        <f t="shared" si="14"/>
        <v>0</v>
      </c>
      <c r="I33" s="2">
        <f t="shared" si="14"/>
        <v>0</v>
      </c>
      <c r="J33" s="2">
        <f t="shared" si="14"/>
        <v>0</v>
      </c>
      <c r="K33" s="2">
        <f t="shared" si="14"/>
        <v>0</v>
      </c>
      <c r="L33" s="2">
        <f t="shared" si="14"/>
        <v>0</v>
      </c>
      <c r="M33" s="2">
        <f t="shared" si="14"/>
        <v>0</v>
      </c>
      <c r="N33" s="2">
        <f t="shared" si="14"/>
        <v>0</v>
      </c>
      <c r="O33" s="2">
        <f>COUNTIF(O23:O28,1)</f>
        <v>0</v>
      </c>
      <c r="P33" s="2">
        <f>COUNTIF(P24:P28,"Highly Dissatisfied")</f>
        <v>0</v>
      </c>
    </row>
    <row r="34" spans="1:16">
      <c r="F34" s="4"/>
      <c r="G34" s="4"/>
      <c r="H34" s="4"/>
      <c r="I34" s="4"/>
      <c r="J34" s="4"/>
      <c r="K34" s="4"/>
      <c r="L34" s="4"/>
      <c r="M34" s="4"/>
      <c r="N34" s="4"/>
    </row>
    <row r="35" spans="1:16" ht="30" customHeight="1">
      <c r="A35" s="13" t="s">
        <v>0</v>
      </c>
      <c r="B35" s="13" t="s">
        <v>1</v>
      </c>
      <c r="C35" s="13" t="s">
        <v>2</v>
      </c>
      <c r="D35" s="13" t="s">
        <v>3</v>
      </c>
      <c r="E35" s="13" t="s">
        <v>4</v>
      </c>
      <c r="F35" s="14" t="s">
        <v>5</v>
      </c>
      <c r="G35" s="14" t="s">
        <v>6</v>
      </c>
      <c r="H35" s="15" t="s">
        <v>7</v>
      </c>
      <c r="I35" s="15" t="s">
        <v>8</v>
      </c>
      <c r="J35" s="14" t="s">
        <v>9</v>
      </c>
      <c r="K35" s="14" t="s">
        <v>10</v>
      </c>
      <c r="L35" s="15" t="s">
        <v>11</v>
      </c>
      <c r="M35" s="14" t="s">
        <v>12</v>
      </c>
      <c r="N35" s="15" t="s">
        <v>13</v>
      </c>
      <c r="O35" s="14" t="s">
        <v>14</v>
      </c>
      <c r="P35" s="14" t="s">
        <v>15</v>
      </c>
    </row>
    <row r="36" spans="1:16">
      <c r="A36" t="s">
        <v>44</v>
      </c>
      <c r="B36" t="s">
        <v>17</v>
      </c>
      <c r="C36" t="s">
        <v>18</v>
      </c>
      <c r="D36">
        <v>92</v>
      </c>
      <c r="E36" t="s">
        <v>45</v>
      </c>
      <c r="F36" t="s">
        <v>22</v>
      </c>
      <c r="G36" t="s">
        <v>22</v>
      </c>
      <c r="H36" t="s">
        <v>21</v>
      </c>
      <c r="I36" t="s">
        <v>22</v>
      </c>
      <c r="J36" t="s">
        <v>22</v>
      </c>
      <c r="K36" t="s">
        <v>22</v>
      </c>
      <c r="L36" t="s">
        <v>22</v>
      </c>
      <c r="M36" t="s">
        <v>21</v>
      </c>
      <c r="N36" t="s">
        <v>22</v>
      </c>
      <c r="O36">
        <v>3</v>
      </c>
      <c r="P36" t="s">
        <v>23</v>
      </c>
    </row>
    <row r="37" spans="1:16">
      <c r="A37" t="s">
        <v>46</v>
      </c>
      <c r="B37" t="s">
        <v>25</v>
      </c>
      <c r="C37" t="s">
        <v>18</v>
      </c>
      <c r="D37">
        <v>221306</v>
      </c>
      <c r="E37" t="s">
        <v>45</v>
      </c>
      <c r="F37" t="s">
        <v>20</v>
      </c>
      <c r="G37" t="s">
        <v>20</v>
      </c>
      <c r="H37" t="s">
        <v>20</v>
      </c>
      <c r="I37" t="s">
        <v>20</v>
      </c>
      <c r="J37" t="s">
        <v>20</v>
      </c>
      <c r="K37" t="s">
        <v>20</v>
      </c>
      <c r="L37" t="s">
        <v>20</v>
      </c>
      <c r="M37" t="s">
        <v>20</v>
      </c>
      <c r="N37" t="s">
        <v>20</v>
      </c>
      <c r="O37">
        <v>4</v>
      </c>
      <c r="P37" t="s">
        <v>26</v>
      </c>
    </row>
    <row r="38" spans="1:16">
      <c r="A38" t="s">
        <v>47</v>
      </c>
      <c r="B38" t="s">
        <v>28</v>
      </c>
      <c r="C38" t="s">
        <v>18</v>
      </c>
      <c r="D38">
        <v>222195</v>
      </c>
      <c r="E38" t="s">
        <v>45</v>
      </c>
      <c r="F38" t="s">
        <v>20</v>
      </c>
      <c r="G38" t="s">
        <v>20</v>
      </c>
      <c r="H38" t="s">
        <v>20</v>
      </c>
      <c r="I38" t="s">
        <v>20</v>
      </c>
      <c r="J38" t="s">
        <v>29</v>
      </c>
      <c r="K38" t="s">
        <v>29</v>
      </c>
      <c r="L38" t="s">
        <v>29</v>
      </c>
      <c r="M38" t="s">
        <v>20</v>
      </c>
      <c r="N38" t="s">
        <v>20</v>
      </c>
      <c r="O38">
        <v>4</v>
      </c>
      <c r="P38" t="s">
        <v>23</v>
      </c>
    </row>
    <row r="39" spans="1:16">
      <c r="A39" t="s">
        <v>48</v>
      </c>
      <c r="B39" t="s">
        <v>31</v>
      </c>
      <c r="C39" t="s">
        <v>18</v>
      </c>
      <c r="D39">
        <v>221301</v>
      </c>
      <c r="E39" t="s">
        <v>45</v>
      </c>
      <c r="F39" t="s">
        <v>20</v>
      </c>
      <c r="G39" t="s">
        <v>20</v>
      </c>
      <c r="H39" t="s">
        <v>20</v>
      </c>
      <c r="I39" t="s">
        <v>20</v>
      </c>
      <c r="J39" t="s">
        <v>20</v>
      </c>
      <c r="K39" t="s">
        <v>20</v>
      </c>
      <c r="L39" t="s">
        <v>20</v>
      </c>
      <c r="M39" t="s">
        <v>20</v>
      </c>
      <c r="N39" t="s">
        <v>20</v>
      </c>
      <c r="O39">
        <v>4</v>
      </c>
      <c r="P39" t="s">
        <v>32</v>
      </c>
    </row>
    <row r="40" spans="1:16">
      <c r="E40" s="18" t="s">
        <v>29</v>
      </c>
      <c r="F40" s="17">
        <f>COUNTIF(F36:F39,"Strongly Agree")</f>
        <v>0</v>
      </c>
      <c r="G40" s="2">
        <f t="shared" ref="G40:N40" si="15">COUNTIF(G36:G39,"Strongly Agree")</f>
        <v>0</v>
      </c>
      <c r="H40" s="2">
        <f t="shared" si="15"/>
        <v>0</v>
      </c>
      <c r="I40" s="2">
        <f t="shared" si="15"/>
        <v>0</v>
      </c>
      <c r="J40" s="2">
        <f t="shared" si="15"/>
        <v>1</v>
      </c>
      <c r="K40" s="2">
        <f t="shared" si="15"/>
        <v>1</v>
      </c>
      <c r="L40" s="2">
        <f t="shared" si="15"/>
        <v>1</v>
      </c>
      <c r="M40" s="2">
        <f t="shared" si="15"/>
        <v>0</v>
      </c>
      <c r="N40" s="2">
        <f t="shared" si="15"/>
        <v>0</v>
      </c>
      <c r="O40" s="2">
        <f>COUNTIF(O34:O39,"5")</f>
        <v>0</v>
      </c>
      <c r="P40" s="2">
        <f>COUNTIF(P35:P39,"Highly Satisfied")</f>
        <v>1</v>
      </c>
    </row>
    <row r="41" spans="1:16">
      <c r="E41" s="18" t="s">
        <v>20</v>
      </c>
      <c r="F41" s="17">
        <f>COUNTIF(F36:F39,"Agree")</f>
        <v>3</v>
      </c>
      <c r="G41" s="2">
        <f t="shared" ref="G41:N41" si="16">COUNTIF(G36:G39,"Agree")</f>
        <v>3</v>
      </c>
      <c r="H41" s="2">
        <f t="shared" si="16"/>
        <v>3</v>
      </c>
      <c r="I41" s="2">
        <f t="shared" si="16"/>
        <v>3</v>
      </c>
      <c r="J41" s="2">
        <f t="shared" si="16"/>
        <v>2</v>
      </c>
      <c r="K41" s="2">
        <f t="shared" si="16"/>
        <v>2</v>
      </c>
      <c r="L41" s="2">
        <f t="shared" si="16"/>
        <v>2</v>
      </c>
      <c r="M41" s="2">
        <f t="shared" si="16"/>
        <v>3</v>
      </c>
      <c r="N41" s="2">
        <f t="shared" si="16"/>
        <v>3</v>
      </c>
      <c r="O41" s="2">
        <f>COUNTIF(O34:O39,"4")</f>
        <v>3</v>
      </c>
      <c r="P41" s="2">
        <f>COUNTIF(P35:P39,"Satisfied")</f>
        <v>1</v>
      </c>
    </row>
    <row r="42" spans="1:16">
      <c r="E42" s="18" t="s">
        <v>21</v>
      </c>
      <c r="F42" s="17">
        <f>COUNTIF(F36:F39,"Not Agree &amp; Not Disagree")</f>
        <v>0</v>
      </c>
      <c r="G42" s="2">
        <f t="shared" ref="G42:N42" si="17">COUNTIF(G36:G39,"Not Agree &amp; Not Disagree")</f>
        <v>0</v>
      </c>
      <c r="H42" s="2">
        <f t="shared" si="17"/>
        <v>1</v>
      </c>
      <c r="I42" s="2">
        <f t="shared" si="17"/>
        <v>0</v>
      </c>
      <c r="J42" s="2">
        <f t="shared" si="17"/>
        <v>0</v>
      </c>
      <c r="K42" s="2">
        <f t="shared" si="17"/>
        <v>0</v>
      </c>
      <c r="L42" s="2">
        <f t="shared" si="17"/>
        <v>0</v>
      </c>
      <c r="M42" s="2">
        <f t="shared" si="17"/>
        <v>1</v>
      </c>
      <c r="N42" s="2">
        <f t="shared" si="17"/>
        <v>0</v>
      </c>
      <c r="O42" s="2">
        <f>COUNTIF(O34:O39,3)</f>
        <v>1</v>
      </c>
      <c r="P42" s="2">
        <f>COUNTIF(P35:P39,"Avarage")</f>
        <v>2</v>
      </c>
    </row>
    <row r="43" spans="1:16">
      <c r="E43" s="18" t="s">
        <v>22</v>
      </c>
      <c r="F43" s="17">
        <f>COUNTIF(F36:F39,"Disagree")</f>
        <v>1</v>
      </c>
      <c r="G43" s="2">
        <f t="shared" ref="G43:N43" si="18">COUNTIF(G36:G39,"Disagree")</f>
        <v>1</v>
      </c>
      <c r="H43" s="2">
        <f t="shared" si="18"/>
        <v>0</v>
      </c>
      <c r="I43" s="2">
        <f t="shared" si="18"/>
        <v>1</v>
      </c>
      <c r="J43" s="2">
        <f t="shared" si="18"/>
        <v>1</v>
      </c>
      <c r="K43" s="2">
        <f t="shared" si="18"/>
        <v>1</v>
      </c>
      <c r="L43" s="2">
        <f t="shared" si="18"/>
        <v>1</v>
      </c>
      <c r="M43" s="2">
        <f t="shared" si="18"/>
        <v>0</v>
      </c>
      <c r="N43" s="2">
        <f t="shared" si="18"/>
        <v>1</v>
      </c>
      <c r="O43" s="2">
        <f>COUNTIF(O34:O39,2)</f>
        <v>0</v>
      </c>
      <c r="P43" s="2">
        <f>COUNTIF(P35:P39,"Dissatisfied")</f>
        <v>0</v>
      </c>
    </row>
    <row r="44" spans="1:16">
      <c r="E44" s="18" t="s">
        <v>103</v>
      </c>
      <c r="F44" s="17">
        <f>COUNTIF(F36:F39,"Strongly Disagree")</f>
        <v>0</v>
      </c>
      <c r="G44" s="2">
        <f t="shared" ref="G44:N44" si="19">COUNTIF(G36:G39,"Strongly Disagree")</f>
        <v>0</v>
      </c>
      <c r="H44" s="2">
        <f t="shared" si="19"/>
        <v>0</v>
      </c>
      <c r="I44" s="2">
        <f t="shared" si="19"/>
        <v>0</v>
      </c>
      <c r="J44" s="2">
        <f t="shared" si="19"/>
        <v>0</v>
      </c>
      <c r="K44" s="2">
        <f t="shared" si="19"/>
        <v>0</v>
      </c>
      <c r="L44" s="2">
        <f t="shared" si="19"/>
        <v>0</v>
      </c>
      <c r="M44" s="2">
        <f t="shared" si="19"/>
        <v>0</v>
      </c>
      <c r="N44" s="2">
        <f t="shared" si="19"/>
        <v>0</v>
      </c>
      <c r="O44" s="2">
        <f>COUNTIF(O34:O39,1)</f>
        <v>0</v>
      </c>
      <c r="P44" s="2">
        <f>COUNTIF(P35:P39,"Highly Dissatisfied")</f>
        <v>0</v>
      </c>
    </row>
    <row r="45" spans="1:16">
      <c r="E45" s="3"/>
      <c r="F45" s="4"/>
      <c r="G45" s="4"/>
      <c r="H45" s="4"/>
      <c r="I45" s="4"/>
      <c r="J45" s="4"/>
      <c r="K45" s="4"/>
      <c r="L45" s="4"/>
      <c r="M45" s="4"/>
      <c r="N45" s="4"/>
    </row>
    <row r="46" spans="1:16" ht="52.5" customHeight="1">
      <c r="A46" s="13" t="s">
        <v>0</v>
      </c>
      <c r="B46" s="13" t="s">
        <v>1</v>
      </c>
      <c r="C46" s="13" t="s">
        <v>2</v>
      </c>
      <c r="D46" s="13" t="s">
        <v>3</v>
      </c>
      <c r="E46" s="13" t="s">
        <v>4</v>
      </c>
      <c r="F46" s="14" t="s">
        <v>5</v>
      </c>
      <c r="G46" s="14" t="s">
        <v>6</v>
      </c>
      <c r="H46" s="15" t="s">
        <v>7</v>
      </c>
      <c r="I46" s="15" t="s">
        <v>8</v>
      </c>
      <c r="J46" s="14" t="s">
        <v>9</v>
      </c>
      <c r="K46" s="14" t="s">
        <v>10</v>
      </c>
      <c r="L46" s="15" t="s">
        <v>11</v>
      </c>
      <c r="M46" s="14" t="s">
        <v>12</v>
      </c>
      <c r="N46" s="15" t="s">
        <v>13</v>
      </c>
      <c r="O46" s="14" t="s">
        <v>14</v>
      </c>
      <c r="P46" s="14" t="s">
        <v>15</v>
      </c>
    </row>
    <row r="47" spans="1:16">
      <c r="A47" s="13" t="s">
        <v>49</v>
      </c>
      <c r="B47" s="13" t="s">
        <v>17</v>
      </c>
      <c r="C47" s="13" t="s">
        <v>18</v>
      </c>
      <c r="D47" s="13">
        <v>92</v>
      </c>
      <c r="E47" s="13" t="s">
        <v>50</v>
      </c>
      <c r="F47" s="13" t="s">
        <v>21</v>
      </c>
      <c r="G47" s="13" t="s">
        <v>20</v>
      </c>
      <c r="H47" s="13" t="s">
        <v>21</v>
      </c>
      <c r="I47" s="13" t="s">
        <v>22</v>
      </c>
      <c r="J47" s="13" t="s">
        <v>21</v>
      </c>
      <c r="K47" s="13" t="s">
        <v>21</v>
      </c>
      <c r="L47" s="13" t="s">
        <v>22</v>
      </c>
      <c r="M47" s="13" t="s">
        <v>21</v>
      </c>
      <c r="N47" s="13" t="s">
        <v>21</v>
      </c>
      <c r="O47" s="13">
        <v>3</v>
      </c>
      <c r="P47" s="13" t="s">
        <v>23</v>
      </c>
    </row>
    <row r="48" spans="1:16">
      <c r="A48" s="13" t="s">
        <v>51</v>
      </c>
      <c r="B48" s="13" t="s">
        <v>25</v>
      </c>
      <c r="C48" s="13" t="s">
        <v>18</v>
      </c>
      <c r="D48" s="13">
        <v>221306</v>
      </c>
      <c r="E48" s="13" t="s">
        <v>50</v>
      </c>
      <c r="F48" s="13" t="s">
        <v>20</v>
      </c>
      <c r="G48" s="13" t="s">
        <v>20</v>
      </c>
      <c r="H48" s="13" t="s">
        <v>20</v>
      </c>
      <c r="I48" s="13" t="s">
        <v>20</v>
      </c>
      <c r="J48" s="13" t="s">
        <v>20</v>
      </c>
      <c r="K48" s="13" t="s">
        <v>20</v>
      </c>
      <c r="L48" s="13" t="s">
        <v>20</v>
      </c>
      <c r="M48" s="13" t="s">
        <v>20</v>
      </c>
      <c r="N48" s="13" t="s">
        <v>20</v>
      </c>
      <c r="O48" s="13">
        <v>4</v>
      </c>
      <c r="P48" s="13" t="s">
        <v>26</v>
      </c>
    </row>
    <row r="49" spans="1:16">
      <c r="A49" s="13" t="s">
        <v>52</v>
      </c>
      <c r="B49" s="13" t="s">
        <v>28</v>
      </c>
      <c r="C49" s="13" t="s">
        <v>18</v>
      </c>
      <c r="D49" s="13">
        <v>222195</v>
      </c>
      <c r="E49" s="13" t="s">
        <v>50</v>
      </c>
      <c r="F49" s="13" t="s">
        <v>20</v>
      </c>
      <c r="G49" s="13" t="s">
        <v>20</v>
      </c>
      <c r="H49" s="13" t="s">
        <v>20</v>
      </c>
      <c r="I49" s="13" t="s">
        <v>29</v>
      </c>
      <c r="J49" s="13" t="s">
        <v>20</v>
      </c>
      <c r="K49" s="13" t="s">
        <v>20</v>
      </c>
      <c r="L49" s="13" t="s">
        <v>20</v>
      </c>
      <c r="M49" s="13" t="s">
        <v>20</v>
      </c>
      <c r="N49" s="13" t="s">
        <v>20</v>
      </c>
      <c r="O49" s="13">
        <v>4</v>
      </c>
      <c r="P49" s="13" t="s">
        <v>23</v>
      </c>
    </row>
    <row r="50" spans="1:16" ht="15.75" thickBot="1">
      <c r="A50" s="13" t="s">
        <v>53</v>
      </c>
      <c r="B50" s="13" t="s">
        <v>31</v>
      </c>
      <c r="C50" s="13" t="s">
        <v>18</v>
      </c>
      <c r="D50" s="13">
        <v>221301</v>
      </c>
      <c r="E50" s="13" t="s">
        <v>50</v>
      </c>
      <c r="F50" s="13" t="s">
        <v>20</v>
      </c>
      <c r="G50" s="13" t="s">
        <v>20</v>
      </c>
      <c r="H50" s="13" t="s">
        <v>20</v>
      </c>
      <c r="I50" s="13" t="s">
        <v>20</v>
      </c>
      <c r="J50" s="13" t="s">
        <v>20</v>
      </c>
      <c r="K50" s="13" t="s">
        <v>20</v>
      </c>
      <c r="L50" s="13" t="s">
        <v>20</v>
      </c>
      <c r="M50" s="13" t="s">
        <v>20</v>
      </c>
      <c r="N50" s="13" t="s">
        <v>20</v>
      </c>
      <c r="O50" s="13">
        <v>4</v>
      </c>
      <c r="P50" s="13" t="s">
        <v>32</v>
      </c>
    </row>
    <row r="51" spans="1:16">
      <c r="A51" s="13"/>
      <c r="B51" s="13"/>
      <c r="C51" s="13"/>
      <c r="D51" s="13"/>
      <c r="E51" s="20" t="s">
        <v>29</v>
      </c>
      <c r="F51" s="23">
        <f>COUNTIF(F47:F50,"Strongly Agree")</f>
        <v>0</v>
      </c>
      <c r="G51" s="24">
        <f t="shared" ref="G51" si="20">COUNTIF(G47:G50,"Strongly Agree")</f>
        <v>0</v>
      </c>
      <c r="H51" s="24">
        <f t="shared" ref="H51" si="21">COUNTIF(H47:H50,"Strongly Agree")</f>
        <v>0</v>
      </c>
      <c r="I51" s="24">
        <f t="shared" ref="I51" si="22">COUNTIF(I47:I50,"Strongly Agree")</f>
        <v>1</v>
      </c>
      <c r="J51" s="24">
        <f t="shared" ref="J51" si="23">COUNTIF(J47:J50,"Strongly Agree")</f>
        <v>0</v>
      </c>
      <c r="K51" s="24">
        <f t="shared" ref="K51" si="24">COUNTIF(K47:K50,"Strongly Agree")</f>
        <v>0</v>
      </c>
      <c r="L51" s="24">
        <f t="shared" ref="L51" si="25">COUNTIF(L47:L50,"Strongly Agree")</f>
        <v>0</v>
      </c>
      <c r="M51" s="24">
        <f t="shared" ref="M51" si="26">COUNTIF(M47:M50,"Strongly Agree")</f>
        <v>0</v>
      </c>
      <c r="N51" s="25">
        <f t="shared" ref="N51" si="27">COUNTIF(N47:N50,"Strongly Agree")</f>
        <v>0</v>
      </c>
      <c r="O51" s="2">
        <f>COUNTIF(O45:O50,"5")</f>
        <v>0</v>
      </c>
      <c r="P51" s="2">
        <f>COUNTIF(P46:P50,"Highly Satisfied")</f>
        <v>1</v>
      </c>
    </row>
    <row r="52" spans="1:16">
      <c r="A52" s="13"/>
      <c r="B52" s="13"/>
      <c r="C52" s="13"/>
      <c r="D52" s="13"/>
      <c r="E52" s="20" t="s">
        <v>20</v>
      </c>
      <c r="F52" s="19">
        <f>COUNTIF(F47:F50,"Agree")</f>
        <v>3</v>
      </c>
      <c r="G52" s="16">
        <f t="shared" ref="G52:N52" si="28">COUNTIF(G47:G50,"Agree")</f>
        <v>4</v>
      </c>
      <c r="H52" s="16">
        <f t="shared" si="28"/>
        <v>3</v>
      </c>
      <c r="I52" s="16">
        <f t="shared" si="28"/>
        <v>2</v>
      </c>
      <c r="J52" s="16">
        <f t="shared" si="28"/>
        <v>3</v>
      </c>
      <c r="K52" s="16">
        <f t="shared" si="28"/>
        <v>3</v>
      </c>
      <c r="L52" s="16">
        <f t="shared" si="28"/>
        <v>3</v>
      </c>
      <c r="M52" s="16">
        <f t="shared" si="28"/>
        <v>3</v>
      </c>
      <c r="N52" s="26">
        <f t="shared" si="28"/>
        <v>3</v>
      </c>
      <c r="O52" s="2">
        <f>COUNTIF(O45:O50,"4")</f>
        <v>3</v>
      </c>
      <c r="P52" s="2">
        <f>COUNTIF(P46:P50,"Satisfied")</f>
        <v>1</v>
      </c>
    </row>
    <row r="53" spans="1:16">
      <c r="A53" s="13"/>
      <c r="B53" s="13"/>
      <c r="C53" s="13"/>
      <c r="D53" s="13"/>
      <c r="E53" s="20" t="s">
        <v>21</v>
      </c>
      <c r="F53" s="19">
        <f>COUNTIF(F47:F50,"Not Agree &amp; Not Disagree")</f>
        <v>1</v>
      </c>
      <c r="G53" s="16">
        <f t="shared" ref="G53:N53" si="29">COUNTIF(G47:G50,"Not Agree &amp; Not Disagree")</f>
        <v>0</v>
      </c>
      <c r="H53" s="16">
        <f t="shared" si="29"/>
        <v>1</v>
      </c>
      <c r="I53" s="16">
        <f t="shared" si="29"/>
        <v>0</v>
      </c>
      <c r="J53" s="16">
        <f t="shared" si="29"/>
        <v>1</v>
      </c>
      <c r="K53" s="16">
        <f t="shared" si="29"/>
        <v>1</v>
      </c>
      <c r="L53" s="16">
        <f t="shared" si="29"/>
        <v>0</v>
      </c>
      <c r="M53" s="16">
        <f t="shared" si="29"/>
        <v>1</v>
      </c>
      <c r="N53" s="26">
        <f t="shared" si="29"/>
        <v>1</v>
      </c>
      <c r="O53" s="2">
        <f>COUNTIF(O45:O50,3)</f>
        <v>1</v>
      </c>
      <c r="P53" s="2">
        <f>COUNTIF(P46:P50,"Avarage")</f>
        <v>2</v>
      </c>
    </row>
    <row r="54" spans="1:16">
      <c r="A54" s="13"/>
      <c r="B54" s="13"/>
      <c r="C54" s="13"/>
      <c r="D54" s="13"/>
      <c r="E54" s="20" t="s">
        <v>22</v>
      </c>
      <c r="F54" s="19">
        <f>COUNTIF(F47:F50,"Disagree")</f>
        <v>0</v>
      </c>
      <c r="G54" s="16">
        <f t="shared" ref="G54:N54" si="30">COUNTIF(G47:G50,"Disagree")</f>
        <v>0</v>
      </c>
      <c r="H54" s="16">
        <f t="shared" si="30"/>
        <v>0</v>
      </c>
      <c r="I54" s="16">
        <f t="shared" si="30"/>
        <v>1</v>
      </c>
      <c r="J54" s="16">
        <f t="shared" si="30"/>
        <v>0</v>
      </c>
      <c r="K54" s="16">
        <f t="shared" si="30"/>
        <v>0</v>
      </c>
      <c r="L54" s="16">
        <f t="shared" si="30"/>
        <v>1</v>
      </c>
      <c r="M54" s="16">
        <f t="shared" si="30"/>
        <v>0</v>
      </c>
      <c r="N54" s="26">
        <f t="shared" si="30"/>
        <v>0</v>
      </c>
      <c r="O54" s="2">
        <f>COUNTIF(O45:O50,2)</f>
        <v>0</v>
      </c>
      <c r="P54" s="2">
        <f>COUNTIF(P46:P50,"Dissatisfied")</f>
        <v>0</v>
      </c>
    </row>
    <row r="55" spans="1:16" ht="15.75" thickBot="1">
      <c r="A55" s="13"/>
      <c r="B55" s="13"/>
      <c r="C55" s="13"/>
      <c r="D55" s="13"/>
      <c r="E55" s="20" t="s">
        <v>103</v>
      </c>
      <c r="F55" s="27">
        <f>COUNTIF(F47:F50,"Strongly Disagree")</f>
        <v>0</v>
      </c>
      <c r="G55" s="28">
        <f t="shared" ref="G55:N55" si="31">COUNTIF(G47:G50,"Strongly Disagree")</f>
        <v>0</v>
      </c>
      <c r="H55" s="28">
        <f t="shared" si="31"/>
        <v>0</v>
      </c>
      <c r="I55" s="28">
        <f t="shared" si="31"/>
        <v>0</v>
      </c>
      <c r="J55" s="28">
        <f t="shared" si="31"/>
        <v>0</v>
      </c>
      <c r="K55" s="28">
        <f t="shared" si="31"/>
        <v>0</v>
      </c>
      <c r="L55" s="28">
        <f t="shared" si="31"/>
        <v>0</v>
      </c>
      <c r="M55" s="28">
        <f t="shared" si="31"/>
        <v>0</v>
      </c>
      <c r="N55" s="29">
        <f t="shared" si="31"/>
        <v>0</v>
      </c>
      <c r="O55" s="2">
        <f>COUNTIF(O45:O50,1)</f>
        <v>0</v>
      </c>
      <c r="P55" s="2">
        <f>COUNTIF(P46:P50,"Highly Dissatisfied")</f>
        <v>0</v>
      </c>
    </row>
    <row r="56" spans="1:16">
      <c r="E56" s="3"/>
      <c r="F56" s="4"/>
      <c r="G56" s="4"/>
      <c r="H56" s="4"/>
      <c r="I56" s="4"/>
      <c r="J56" s="4"/>
      <c r="K56" s="4"/>
      <c r="L56" s="4"/>
      <c r="M56" s="4"/>
      <c r="N56" s="4"/>
    </row>
    <row r="57" spans="1:16" ht="49.5" customHeight="1">
      <c r="A57" s="13" t="s">
        <v>0</v>
      </c>
      <c r="B57" s="13" t="s">
        <v>1</v>
      </c>
      <c r="C57" s="13" t="s">
        <v>2</v>
      </c>
      <c r="D57" s="13" t="s">
        <v>3</v>
      </c>
      <c r="E57" s="13" t="s">
        <v>4</v>
      </c>
      <c r="F57" s="14" t="s">
        <v>5</v>
      </c>
      <c r="G57" s="14" t="s">
        <v>6</v>
      </c>
      <c r="H57" s="15" t="s">
        <v>7</v>
      </c>
      <c r="I57" s="15" t="s">
        <v>8</v>
      </c>
      <c r="J57" s="14" t="s">
        <v>9</v>
      </c>
      <c r="K57" s="14" t="s">
        <v>10</v>
      </c>
      <c r="L57" s="15" t="s">
        <v>11</v>
      </c>
      <c r="M57" s="14" t="s">
        <v>12</v>
      </c>
      <c r="N57" s="15" t="s">
        <v>13</v>
      </c>
      <c r="O57" s="14" t="s">
        <v>14</v>
      </c>
      <c r="P57" s="14" t="s">
        <v>15</v>
      </c>
    </row>
    <row r="58" spans="1:16">
      <c r="A58" t="s">
        <v>54</v>
      </c>
      <c r="B58" t="s">
        <v>35</v>
      </c>
      <c r="C58" t="s">
        <v>55</v>
      </c>
      <c r="D58">
        <v>220245</v>
      </c>
      <c r="E58" t="s">
        <v>56</v>
      </c>
      <c r="F58" t="s">
        <v>29</v>
      </c>
      <c r="G58" t="s">
        <v>29</v>
      </c>
      <c r="H58" t="s">
        <v>29</v>
      </c>
      <c r="I58" t="s">
        <v>29</v>
      </c>
      <c r="J58" t="s">
        <v>20</v>
      </c>
      <c r="K58" t="s">
        <v>29</v>
      </c>
      <c r="L58" t="s">
        <v>20</v>
      </c>
      <c r="M58" t="s">
        <v>20</v>
      </c>
      <c r="N58" t="s">
        <v>20</v>
      </c>
      <c r="O58">
        <v>5</v>
      </c>
      <c r="P58" t="s">
        <v>32</v>
      </c>
    </row>
    <row r="59" spans="1:16">
      <c r="A59" t="s">
        <v>57</v>
      </c>
      <c r="B59" t="s">
        <v>58</v>
      </c>
      <c r="C59" t="s">
        <v>55</v>
      </c>
      <c r="D59">
        <v>220253</v>
      </c>
      <c r="E59" t="s">
        <v>56</v>
      </c>
      <c r="F59" t="s">
        <v>29</v>
      </c>
      <c r="G59" t="s">
        <v>29</v>
      </c>
      <c r="H59" t="s">
        <v>29</v>
      </c>
      <c r="I59" t="s">
        <v>29</v>
      </c>
      <c r="J59" t="s">
        <v>29</v>
      </c>
      <c r="K59" t="s">
        <v>29</v>
      </c>
      <c r="L59" t="s">
        <v>29</v>
      </c>
      <c r="M59" t="s">
        <v>29</v>
      </c>
      <c r="N59" t="s">
        <v>20</v>
      </c>
      <c r="O59">
        <v>5</v>
      </c>
      <c r="P59" t="s">
        <v>32</v>
      </c>
    </row>
    <row r="60" spans="1:16">
      <c r="A60" t="s">
        <v>59</v>
      </c>
      <c r="B60" t="s">
        <v>60</v>
      </c>
      <c r="C60" t="s">
        <v>55</v>
      </c>
      <c r="E60" t="s">
        <v>56</v>
      </c>
      <c r="F60" t="s">
        <v>20</v>
      </c>
      <c r="G60" t="s">
        <v>20</v>
      </c>
      <c r="H60" t="s">
        <v>21</v>
      </c>
      <c r="I60" t="s">
        <v>20</v>
      </c>
      <c r="J60" t="s">
        <v>20</v>
      </c>
      <c r="K60" t="s">
        <v>29</v>
      </c>
      <c r="L60" t="s">
        <v>29</v>
      </c>
      <c r="M60" t="s">
        <v>20</v>
      </c>
      <c r="N60" t="s">
        <v>21</v>
      </c>
      <c r="O60">
        <v>4</v>
      </c>
      <c r="P60" t="s">
        <v>26</v>
      </c>
    </row>
    <row r="61" spans="1:16" ht="15.75" thickBot="1">
      <c r="A61" t="s">
        <v>61</v>
      </c>
      <c r="B61" t="s">
        <v>62</v>
      </c>
      <c r="C61" t="s">
        <v>55</v>
      </c>
      <c r="D61">
        <v>220249</v>
      </c>
      <c r="E61" t="s">
        <v>56</v>
      </c>
      <c r="F61" t="s">
        <v>29</v>
      </c>
      <c r="G61" t="s">
        <v>29</v>
      </c>
      <c r="H61" t="s">
        <v>29</v>
      </c>
      <c r="I61" t="s">
        <v>29</v>
      </c>
      <c r="J61" t="s">
        <v>29</v>
      </c>
      <c r="K61" t="s">
        <v>29</v>
      </c>
      <c r="L61" t="s">
        <v>29</v>
      </c>
      <c r="M61" t="s">
        <v>20</v>
      </c>
      <c r="N61" t="s">
        <v>20</v>
      </c>
      <c r="O61">
        <v>5</v>
      </c>
      <c r="P61" t="s">
        <v>32</v>
      </c>
    </row>
    <row r="62" spans="1:16">
      <c r="E62" s="18" t="s">
        <v>29</v>
      </c>
      <c r="F62" s="21">
        <f>COUNTIF(F58:F61,"Strongly Agree")</f>
        <v>3</v>
      </c>
      <c r="G62" s="6">
        <f t="shared" ref="G62" si="32">COUNTIF(G58:G61,"Strongly Agree")</f>
        <v>3</v>
      </c>
      <c r="H62" s="6">
        <f t="shared" ref="H62" si="33">COUNTIF(H58:H61,"Strongly Agree")</f>
        <v>3</v>
      </c>
      <c r="I62" s="6">
        <f t="shared" ref="I62" si="34">COUNTIF(I58:I61,"Strongly Agree")</f>
        <v>3</v>
      </c>
      <c r="J62" s="6">
        <f t="shared" ref="J62" si="35">COUNTIF(J58:J61,"Strongly Agree")</f>
        <v>2</v>
      </c>
      <c r="K62" s="6">
        <f t="shared" ref="K62" si="36">COUNTIF(K58:K61,"Strongly Agree")</f>
        <v>4</v>
      </c>
      <c r="L62" s="6">
        <f t="shared" ref="L62" si="37">COUNTIF(L58:L61,"Strongly Agree")</f>
        <v>3</v>
      </c>
      <c r="M62" s="6">
        <f t="shared" ref="M62" si="38">COUNTIF(M58:M61,"Strongly Agree")</f>
        <v>1</v>
      </c>
      <c r="N62" s="7">
        <f t="shared" ref="N62" si="39">COUNTIF(N58:N61,"Strongly Agree")</f>
        <v>0</v>
      </c>
      <c r="O62" s="2">
        <f>COUNTIF(O56:O61,"5")</f>
        <v>3</v>
      </c>
      <c r="P62" s="2">
        <f>COUNTIF(P57:P61,"Highly Satisfied")</f>
        <v>3</v>
      </c>
    </row>
    <row r="63" spans="1:16">
      <c r="E63" s="18" t="s">
        <v>20</v>
      </c>
      <c r="F63" s="17">
        <f>COUNTIF(F58:F61,"Agree")</f>
        <v>1</v>
      </c>
      <c r="G63" s="2">
        <f t="shared" ref="G63:N63" si="40">COUNTIF(G58:G61,"Agree")</f>
        <v>1</v>
      </c>
      <c r="H63" s="2">
        <f t="shared" si="40"/>
        <v>0</v>
      </c>
      <c r="I63" s="2">
        <f t="shared" si="40"/>
        <v>1</v>
      </c>
      <c r="J63" s="2">
        <f t="shared" si="40"/>
        <v>2</v>
      </c>
      <c r="K63" s="2">
        <f t="shared" si="40"/>
        <v>0</v>
      </c>
      <c r="L63" s="2">
        <f t="shared" si="40"/>
        <v>1</v>
      </c>
      <c r="M63" s="2">
        <f t="shared" si="40"/>
        <v>3</v>
      </c>
      <c r="N63" s="9">
        <f t="shared" si="40"/>
        <v>3</v>
      </c>
      <c r="O63" s="2">
        <f>COUNTIF(O56:O61,"4")</f>
        <v>1</v>
      </c>
      <c r="P63" s="2">
        <f>COUNTIF(P57:P61,"Satisfied")</f>
        <v>1</v>
      </c>
    </row>
    <row r="64" spans="1:16">
      <c r="E64" s="18" t="s">
        <v>21</v>
      </c>
      <c r="F64" s="17">
        <f>COUNTIF(F58:F61,"Not Agree &amp; Not Disagree")</f>
        <v>0</v>
      </c>
      <c r="G64" s="2">
        <f t="shared" ref="G64:N64" si="41">COUNTIF(G58:G61,"Not Agree &amp; Not Disagree")</f>
        <v>0</v>
      </c>
      <c r="H64" s="2">
        <f t="shared" si="41"/>
        <v>1</v>
      </c>
      <c r="I64" s="2">
        <f t="shared" si="41"/>
        <v>0</v>
      </c>
      <c r="J64" s="2">
        <f t="shared" si="41"/>
        <v>0</v>
      </c>
      <c r="K64" s="2">
        <f t="shared" si="41"/>
        <v>0</v>
      </c>
      <c r="L64" s="2">
        <f t="shared" si="41"/>
        <v>0</v>
      </c>
      <c r="M64" s="2">
        <f t="shared" si="41"/>
        <v>0</v>
      </c>
      <c r="N64" s="9">
        <f t="shared" si="41"/>
        <v>1</v>
      </c>
      <c r="O64" s="2">
        <f>COUNTIF(O56:O61,3)</f>
        <v>0</v>
      </c>
      <c r="P64" s="2">
        <f>COUNTIF(P57:P61,"Avarage")</f>
        <v>0</v>
      </c>
    </row>
    <row r="65" spans="1:16">
      <c r="E65" s="18" t="s">
        <v>22</v>
      </c>
      <c r="F65" s="17">
        <f>COUNTIF(F58:F61,"Disagree")</f>
        <v>0</v>
      </c>
      <c r="G65" s="2">
        <f t="shared" ref="G65:N65" si="42">COUNTIF(G58:G61,"Disagree")</f>
        <v>0</v>
      </c>
      <c r="H65" s="2">
        <f t="shared" si="42"/>
        <v>0</v>
      </c>
      <c r="I65" s="2">
        <f t="shared" si="42"/>
        <v>0</v>
      </c>
      <c r="J65" s="2">
        <f t="shared" si="42"/>
        <v>0</v>
      </c>
      <c r="K65" s="2">
        <f t="shared" si="42"/>
        <v>0</v>
      </c>
      <c r="L65" s="2">
        <f t="shared" si="42"/>
        <v>0</v>
      </c>
      <c r="M65" s="2">
        <f t="shared" si="42"/>
        <v>0</v>
      </c>
      <c r="N65" s="9">
        <f t="shared" si="42"/>
        <v>0</v>
      </c>
      <c r="O65" s="2">
        <f>COUNTIF(O56:O61,2)</f>
        <v>0</v>
      </c>
      <c r="P65" s="2">
        <f>COUNTIF(P57:P61,"Dissatisfied")</f>
        <v>0</v>
      </c>
    </row>
    <row r="66" spans="1:16" ht="15.75" thickBot="1">
      <c r="E66" s="18" t="s">
        <v>103</v>
      </c>
      <c r="F66" s="22">
        <f>COUNTIF(F58:F61,"Strongly Disagree")</f>
        <v>0</v>
      </c>
      <c r="G66" s="11">
        <f t="shared" ref="G66:N66" si="43">COUNTIF(G58:G61,"Strongly Disagree")</f>
        <v>0</v>
      </c>
      <c r="H66" s="11">
        <f t="shared" si="43"/>
        <v>0</v>
      </c>
      <c r="I66" s="11">
        <f t="shared" si="43"/>
        <v>0</v>
      </c>
      <c r="J66" s="11">
        <f t="shared" si="43"/>
        <v>0</v>
      </c>
      <c r="K66" s="11">
        <f t="shared" si="43"/>
        <v>0</v>
      </c>
      <c r="L66" s="11">
        <f t="shared" si="43"/>
        <v>0</v>
      </c>
      <c r="M66" s="11">
        <f t="shared" si="43"/>
        <v>0</v>
      </c>
      <c r="N66" s="12">
        <f t="shared" si="43"/>
        <v>0</v>
      </c>
      <c r="O66" s="2">
        <f>COUNTIF(O56:O61,1)</f>
        <v>0</v>
      </c>
      <c r="P66" s="2">
        <f>COUNTIF(P57:P61,"Highly Dissatisfied")</f>
        <v>0</v>
      </c>
    </row>
    <row r="67" spans="1:16">
      <c r="E67" s="3"/>
      <c r="F67" s="4"/>
      <c r="G67" s="4"/>
      <c r="H67" s="4"/>
      <c r="I67" s="4"/>
      <c r="J67" s="4"/>
      <c r="K67" s="4"/>
      <c r="L67" s="4"/>
      <c r="M67" s="4"/>
      <c r="N67" s="4"/>
    </row>
    <row r="68" spans="1:16" ht="38.25" customHeight="1">
      <c r="A68" s="13" t="s">
        <v>0</v>
      </c>
      <c r="B68" s="13" t="s">
        <v>1</v>
      </c>
      <c r="C68" s="13" t="s">
        <v>2</v>
      </c>
      <c r="D68" s="13" t="s">
        <v>3</v>
      </c>
      <c r="E68" s="13" t="s">
        <v>4</v>
      </c>
      <c r="F68" s="14" t="s">
        <v>5</v>
      </c>
      <c r="G68" s="14" t="s">
        <v>6</v>
      </c>
      <c r="H68" s="15" t="s">
        <v>7</v>
      </c>
      <c r="I68" s="15" t="s">
        <v>8</v>
      </c>
      <c r="J68" s="14" t="s">
        <v>9</v>
      </c>
      <c r="K68" s="14" t="s">
        <v>10</v>
      </c>
      <c r="L68" s="15" t="s">
        <v>11</v>
      </c>
      <c r="M68" s="14" t="s">
        <v>12</v>
      </c>
      <c r="N68" s="15" t="s">
        <v>13</v>
      </c>
      <c r="O68" s="14" t="s">
        <v>14</v>
      </c>
      <c r="P68" s="14" t="s">
        <v>15</v>
      </c>
    </row>
    <row r="69" spans="1:16">
      <c r="A69" t="s">
        <v>63</v>
      </c>
      <c r="B69" t="s">
        <v>64</v>
      </c>
      <c r="C69" t="s">
        <v>65</v>
      </c>
      <c r="D69">
        <v>93</v>
      </c>
      <c r="E69" t="s">
        <v>56</v>
      </c>
      <c r="F69" t="s">
        <v>20</v>
      </c>
      <c r="G69" t="s">
        <v>20</v>
      </c>
      <c r="H69" t="s">
        <v>20</v>
      </c>
      <c r="I69" t="s">
        <v>29</v>
      </c>
      <c r="J69" t="s">
        <v>20</v>
      </c>
      <c r="K69" t="s">
        <v>20</v>
      </c>
      <c r="L69" t="s">
        <v>29</v>
      </c>
      <c r="M69" t="s">
        <v>29</v>
      </c>
      <c r="N69" t="s">
        <v>20</v>
      </c>
      <c r="O69">
        <v>4</v>
      </c>
      <c r="P69" t="s">
        <v>32</v>
      </c>
    </row>
    <row r="70" spans="1:16">
      <c r="A70" t="s">
        <v>66</v>
      </c>
      <c r="B70" t="s">
        <v>67</v>
      </c>
      <c r="C70" t="s">
        <v>65</v>
      </c>
      <c r="D70">
        <v>221309</v>
      </c>
      <c r="E70" t="s">
        <v>56</v>
      </c>
      <c r="F70" t="s">
        <v>20</v>
      </c>
      <c r="G70" t="s">
        <v>20</v>
      </c>
      <c r="H70" t="s">
        <v>20</v>
      </c>
      <c r="I70" t="s">
        <v>20</v>
      </c>
      <c r="J70" t="s">
        <v>20</v>
      </c>
      <c r="K70" t="s">
        <v>20</v>
      </c>
      <c r="L70" t="s">
        <v>20</v>
      </c>
      <c r="M70" t="s">
        <v>20</v>
      </c>
      <c r="N70" t="s">
        <v>20</v>
      </c>
      <c r="O70">
        <v>4</v>
      </c>
      <c r="P70" t="s">
        <v>32</v>
      </c>
    </row>
    <row r="71" spans="1:16">
      <c r="A71" t="s">
        <v>68</v>
      </c>
      <c r="B71" t="s">
        <v>69</v>
      </c>
      <c r="C71" t="s">
        <v>65</v>
      </c>
      <c r="D71">
        <v>221307</v>
      </c>
      <c r="E71" t="s">
        <v>56</v>
      </c>
      <c r="F71" t="s">
        <v>20</v>
      </c>
      <c r="G71" t="s">
        <v>20</v>
      </c>
      <c r="H71" t="s">
        <v>20</v>
      </c>
      <c r="I71" t="s">
        <v>20</v>
      </c>
      <c r="J71" t="s">
        <v>20</v>
      </c>
      <c r="K71" t="s">
        <v>20</v>
      </c>
      <c r="L71" t="s">
        <v>20</v>
      </c>
      <c r="M71" t="s">
        <v>20</v>
      </c>
      <c r="N71" t="s">
        <v>20</v>
      </c>
      <c r="O71">
        <v>4</v>
      </c>
      <c r="P71" t="s">
        <v>26</v>
      </c>
    </row>
    <row r="72" spans="1:16">
      <c r="A72" t="s">
        <v>70</v>
      </c>
      <c r="B72" t="s">
        <v>71</v>
      </c>
      <c r="C72" t="s">
        <v>65</v>
      </c>
      <c r="D72">
        <v>12</v>
      </c>
      <c r="E72" t="s">
        <v>56</v>
      </c>
      <c r="F72" t="s">
        <v>20</v>
      </c>
      <c r="G72" t="s">
        <v>20</v>
      </c>
      <c r="H72" t="s">
        <v>20</v>
      </c>
      <c r="I72" t="s">
        <v>20</v>
      </c>
      <c r="J72" t="s">
        <v>20</v>
      </c>
      <c r="K72" t="s">
        <v>29</v>
      </c>
      <c r="L72" t="s">
        <v>29</v>
      </c>
      <c r="M72" t="s">
        <v>20</v>
      </c>
      <c r="N72" t="s">
        <v>20</v>
      </c>
      <c r="O72">
        <v>4</v>
      </c>
      <c r="P72" t="s">
        <v>26</v>
      </c>
    </row>
    <row r="73" spans="1:16" ht="15.75" thickBot="1">
      <c r="A73" t="s">
        <v>72</v>
      </c>
      <c r="B73" t="s">
        <v>73</v>
      </c>
      <c r="C73" t="s">
        <v>65</v>
      </c>
      <c r="D73">
        <v>221304</v>
      </c>
      <c r="E73" t="s">
        <v>56</v>
      </c>
      <c r="F73" t="s">
        <v>20</v>
      </c>
      <c r="G73" t="s">
        <v>20</v>
      </c>
      <c r="H73" t="s">
        <v>20</v>
      </c>
      <c r="I73" t="s">
        <v>20</v>
      </c>
      <c r="J73" t="s">
        <v>20</v>
      </c>
      <c r="K73" t="s">
        <v>20</v>
      </c>
      <c r="L73" t="s">
        <v>20</v>
      </c>
      <c r="M73" t="s">
        <v>20</v>
      </c>
      <c r="N73" t="s">
        <v>20</v>
      </c>
      <c r="O73">
        <v>5</v>
      </c>
      <c r="P73" t="s">
        <v>26</v>
      </c>
    </row>
    <row r="74" spans="1:16">
      <c r="E74" s="5" t="s">
        <v>29</v>
      </c>
      <c r="F74" s="6">
        <f>COUNTIF(F70:F73,"Strongly Agree")</f>
        <v>0</v>
      </c>
      <c r="G74" s="6">
        <f t="shared" ref="G74" si="44">COUNTIF(G70:G73,"Strongly Agree")</f>
        <v>0</v>
      </c>
      <c r="H74" s="6">
        <f t="shared" ref="H74" si="45">COUNTIF(H70:H73,"Strongly Agree")</f>
        <v>0</v>
      </c>
      <c r="I74" s="6">
        <f t="shared" ref="I74" si="46">COUNTIF(I70:I73,"Strongly Agree")</f>
        <v>0</v>
      </c>
      <c r="J74" s="6">
        <f t="shared" ref="J74" si="47">COUNTIF(J70:J73,"Strongly Agree")</f>
        <v>0</v>
      </c>
      <c r="K74" s="6">
        <f t="shared" ref="K74" si="48">COUNTIF(K70:K73,"Strongly Agree")</f>
        <v>1</v>
      </c>
      <c r="L74" s="6">
        <f t="shared" ref="L74" si="49">COUNTIF(L70:L73,"Strongly Agree")</f>
        <v>1</v>
      </c>
      <c r="M74" s="6">
        <f t="shared" ref="M74" si="50">COUNTIF(M70:M73,"Strongly Agree")</f>
        <v>0</v>
      </c>
      <c r="N74" s="7">
        <f t="shared" ref="N74" si="51">COUNTIF(N70:N73,"Strongly Agree")</f>
        <v>0</v>
      </c>
      <c r="O74" s="2">
        <f>COUNTIF(O68:O73,"5")</f>
        <v>1</v>
      </c>
      <c r="P74" s="2">
        <f>COUNTIF(P69:P73,"Highly Satisfied")</f>
        <v>2</v>
      </c>
    </row>
    <row r="75" spans="1:16">
      <c r="E75" s="8" t="s">
        <v>20</v>
      </c>
      <c r="F75" s="2">
        <f>COUNTIF(F70:F73,"Agree")</f>
        <v>4</v>
      </c>
      <c r="G75" s="2">
        <f t="shared" ref="G75:N75" si="52">COUNTIF(G70:G73,"Agree")</f>
        <v>4</v>
      </c>
      <c r="H75" s="2">
        <f t="shared" si="52"/>
        <v>4</v>
      </c>
      <c r="I75" s="2">
        <f t="shared" si="52"/>
        <v>4</v>
      </c>
      <c r="J75" s="2">
        <f t="shared" si="52"/>
        <v>4</v>
      </c>
      <c r="K75" s="2">
        <f t="shared" si="52"/>
        <v>3</v>
      </c>
      <c r="L75" s="2">
        <f t="shared" si="52"/>
        <v>3</v>
      </c>
      <c r="M75" s="2">
        <f t="shared" si="52"/>
        <v>4</v>
      </c>
      <c r="N75" s="9">
        <f t="shared" si="52"/>
        <v>4</v>
      </c>
      <c r="O75" s="2">
        <f>COUNTIF(O68:O73,"4")</f>
        <v>4</v>
      </c>
      <c r="P75" s="2">
        <f>COUNTIF(P69:P73,"Satisfied")</f>
        <v>3</v>
      </c>
    </row>
    <row r="76" spans="1:16">
      <c r="E76" s="8" t="s">
        <v>21</v>
      </c>
      <c r="F76" s="2">
        <f>COUNTIF(F70:F73,"Not Agree &amp; Not Disagree")</f>
        <v>0</v>
      </c>
      <c r="G76" s="2">
        <f t="shared" ref="G76:N76" si="53">COUNTIF(G70:G73,"Not Agree &amp; Not Disagree")</f>
        <v>0</v>
      </c>
      <c r="H76" s="2">
        <f t="shared" si="53"/>
        <v>0</v>
      </c>
      <c r="I76" s="2">
        <f t="shared" si="53"/>
        <v>0</v>
      </c>
      <c r="J76" s="2">
        <f t="shared" si="53"/>
        <v>0</v>
      </c>
      <c r="K76" s="2">
        <f t="shared" si="53"/>
        <v>0</v>
      </c>
      <c r="L76" s="2">
        <f t="shared" si="53"/>
        <v>0</v>
      </c>
      <c r="M76" s="2">
        <f t="shared" si="53"/>
        <v>0</v>
      </c>
      <c r="N76" s="9">
        <f t="shared" si="53"/>
        <v>0</v>
      </c>
      <c r="O76" s="2">
        <f>COUNTIF(O68:O73,3)</f>
        <v>0</v>
      </c>
      <c r="P76" s="2">
        <f>COUNTIF(P69:P73,"Avarage")</f>
        <v>0</v>
      </c>
    </row>
    <row r="77" spans="1:16" ht="14.25" customHeight="1">
      <c r="E77" s="8" t="s">
        <v>22</v>
      </c>
      <c r="F77" s="2">
        <f>COUNTIF(F70:F73,"Disagree")</f>
        <v>0</v>
      </c>
      <c r="G77" s="2">
        <f t="shared" ref="G77:N77" si="54">COUNTIF(G70:G73,"Disagree")</f>
        <v>0</v>
      </c>
      <c r="H77" s="2">
        <f t="shared" si="54"/>
        <v>0</v>
      </c>
      <c r="I77" s="2">
        <f t="shared" si="54"/>
        <v>0</v>
      </c>
      <c r="J77" s="2">
        <f t="shared" si="54"/>
        <v>0</v>
      </c>
      <c r="K77" s="2">
        <f t="shared" si="54"/>
        <v>0</v>
      </c>
      <c r="L77" s="2">
        <f t="shared" si="54"/>
        <v>0</v>
      </c>
      <c r="M77" s="2">
        <f t="shared" si="54"/>
        <v>0</v>
      </c>
      <c r="N77" s="9">
        <f t="shared" si="54"/>
        <v>0</v>
      </c>
      <c r="O77" s="2">
        <f>COUNTIF(O68:O73,2)</f>
        <v>0</v>
      </c>
      <c r="P77" s="2">
        <f>COUNTIF(P69:P73,"Dissatisfied")</f>
        <v>0</v>
      </c>
    </row>
    <row r="78" spans="1:16" ht="15.75" thickBot="1">
      <c r="E78" s="10" t="s">
        <v>103</v>
      </c>
      <c r="F78" s="11">
        <f>COUNTIF(F70:F73,"Strongly Disagree")</f>
        <v>0</v>
      </c>
      <c r="G78" s="11">
        <f t="shared" ref="G78:N78" si="55">COUNTIF(G70:G73,"Strongly Disagree")</f>
        <v>0</v>
      </c>
      <c r="H78" s="11">
        <f t="shared" si="55"/>
        <v>0</v>
      </c>
      <c r="I78" s="11">
        <f t="shared" si="55"/>
        <v>0</v>
      </c>
      <c r="J78" s="11">
        <f t="shared" si="55"/>
        <v>0</v>
      </c>
      <c r="K78" s="11">
        <f t="shared" si="55"/>
        <v>0</v>
      </c>
      <c r="L78" s="11">
        <f t="shared" si="55"/>
        <v>0</v>
      </c>
      <c r="M78" s="11">
        <f t="shared" si="55"/>
        <v>0</v>
      </c>
      <c r="N78" s="12">
        <f t="shared" si="55"/>
        <v>0</v>
      </c>
      <c r="O78" s="2">
        <f>COUNTIF(O68:O73,1)</f>
        <v>0</v>
      </c>
      <c r="P78" s="2">
        <f>COUNTIF(P69:P73,"Highly Dissatisfied")</f>
        <v>0</v>
      </c>
    </row>
    <row r="80" spans="1:16" ht="44.25" customHeight="1">
      <c r="A80" s="13" t="s">
        <v>0</v>
      </c>
      <c r="B80" s="13" t="s">
        <v>1</v>
      </c>
      <c r="C80" s="13" t="s">
        <v>2</v>
      </c>
      <c r="D80" s="13" t="s">
        <v>3</v>
      </c>
      <c r="E80" s="13" t="s">
        <v>4</v>
      </c>
      <c r="F80" s="14" t="s">
        <v>5</v>
      </c>
      <c r="G80" s="14" t="s">
        <v>6</v>
      </c>
      <c r="H80" s="15" t="s">
        <v>7</v>
      </c>
      <c r="I80" s="15" t="s">
        <v>8</v>
      </c>
      <c r="J80" s="14" t="s">
        <v>9</v>
      </c>
      <c r="K80" s="14" t="s">
        <v>10</v>
      </c>
      <c r="L80" s="15" t="s">
        <v>11</v>
      </c>
      <c r="M80" s="14" t="s">
        <v>12</v>
      </c>
      <c r="N80" s="15" t="s">
        <v>13</v>
      </c>
      <c r="O80" s="14" t="s">
        <v>14</v>
      </c>
      <c r="P80" s="14" t="s">
        <v>15</v>
      </c>
    </row>
    <row r="81" spans="1:16" ht="15.75" thickBot="1">
      <c r="A81" t="s">
        <v>74</v>
      </c>
      <c r="B81" t="s">
        <v>75</v>
      </c>
      <c r="C81" t="s">
        <v>65</v>
      </c>
      <c r="E81" t="s">
        <v>56</v>
      </c>
      <c r="F81" t="s">
        <v>20</v>
      </c>
      <c r="G81" t="s">
        <v>20</v>
      </c>
      <c r="H81" t="s">
        <v>20</v>
      </c>
      <c r="I81" t="s">
        <v>20</v>
      </c>
      <c r="J81" t="s">
        <v>20</v>
      </c>
      <c r="K81" t="s">
        <v>20</v>
      </c>
      <c r="L81" t="s">
        <v>20</v>
      </c>
      <c r="M81" t="s">
        <v>20</v>
      </c>
      <c r="N81" t="s">
        <v>20</v>
      </c>
      <c r="O81">
        <v>4</v>
      </c>
      <c r="P81" t="s">
        <v>32</v>
      </c>
    </row>
    <row r="82" spans="1:16">
      <c r="E82" s="5" t="s">
        <v>29</v>
      </c>
      <c r="F82" s="6">
        <f>COUNTIF(F78:F81,"Strongly Agree")</f>
        <v>0</v>
      </c>
      <c r="G82" s="6">
        <f t="shared" ref="G82" si="56">COUNTIF(G78:G81,"Strongly Agree")</f>
        <v>0</v>
      </c>
      <c r="H82" s="6">
        <f t="shared" ref="H82" si="57">COUNTIF(H78:H81,"Strongly Agree")</f>
        <v>0</v>
      </c>
      <c r="I82" s="6">
        <f t="shared" ref="I82" si="58">COUNTIF(I78:I81,"Strongly Agree")</f>
        <v>0</v>
      </c>
      <c r="J82" s="6">
        <f t="shared" ref="J82" si="59">COUNTIF(J78:J81,"Strongly Agree")</f>
        <v>0</v>
      </c>
      <c r="K82" s="6">
        <f t="shared" ref="K82" si="60">COUNTIF(K78:K81,"Strongly Agree")</f>
        <v>0</v>
      </c>
      <c r="L82" s="6">
        <f t="shared" ref="L82" si="61">COUNTIF(L78:L81,"Strongly Agree")</f>
        <v>0</v>
      </c>
      <c r="M82" s="6">
        <f t="shared" ref="M82" si="62">COUNTIF(M78:M81,"Strongly Agree")</f>
        <v>0</v>
      </c>
      <c r="N82" s="7">
        <f t="shared" ref="N82" si="63">COUNTIF(N78:N81,"Strongly Agree")</f>
        <v>0</v>
      </c>
      <c r="O82" s="2">
        <f>COUNTIF(O76:O81,"5")</f>
        <v>0</v>
      </c>
      <c r="P82" s="2">
        <f>COUNTIF(P77:P81,"Highly Satisfied")</f>
        <v>1</v>
      </c>
    </row>
    <row r="83" spans="1:16">
      <c r="E83" s="8" t="s">
        <v>20</v>
      </c>
      <c r="F83" s="2">
        <f>COUNTIF(F78:F81,"Agree")</f>
        <v>1</v>
      </c>
      <c r="G83" s="2">
        <f t="shared" ref="G83:N83" si="64">COUNTIF(G78:G81,"Agree")</f>
        <v>1</v>
      </c>
      <c r="H83" s="2">
        <f t="shared" si="64"/>
        <v>1</v>
      </c>
      <c r="I83" s="2">
        <f t="shared" si="64"/>
        <v>1</v>
      </c>
      <c r="J83" s="2">
        <f t="shared" si="64"/>
        <v>1</v>
      </c>
      <c r="K83" s="2">
        <f t="shared" si="64"/>
        <v>1</v>
      </c>
      <c r="L83" s="2">
        <f t="shared" si="64"/>
        <v>1</v>
      </c>
      <c r="M83" s="2">
        <f t="shared" si="64"/>
        <v>1</v>
      </c>
      <c r="N83" s="9">
        <f t="shared" si="64"/>
        <v>1</v>
      </c>
      <c r="O83" s="2">
        <f>COUNTIF(O76:O81,"4")</f>
        <v>1</v>
      </c>
      <c r="P83" s="2">
        <f>COUNTIF(P77:P81,"Satisfied")</f>
        <v>0</v>
      </c>
    </row>
    <row r="84" spans="1:16">
      <c r="E84" s="8" t="s">
        <v>21</v>
      </c>
      <c r="F84" s="2">
        <f>COUNTIF(F78:F81,"Not Agree &amp; Not Disagree")</f>
        <v>0</v>
      </c>
      <c r="G84" s="2">
        <f t="shared" ref="G84:N84" si="65">COUNTIF(G78:G81,"Not Agree &amp; Not Disagree")</f>
        <v>0</v>
      </c>
      <c r="H84" s="2">
        <f t="shared" si="65"/>
        <v>0</v>
      </c>
      <c r="I84" s="2">
        <f t="shared" si="65"/>
        <v>0</v>
      </c>
      <c r="J84" s="2">
        <f t="shared" si="65"/>
        <v>0</v>
      </c>
      <c r="K84" s="2">
        <f t="shared" si="65"/>
        <v>0</v>
      </c>
      <c r="L84" s="2">
        <f t="shared" si="65"/>
        <v>0</v>
      </c>
      <c r="M84" s="2">
        <f t="shared" si="65"/>
        <v>0</v>
      </c>
      <c r="N84" s="9">
        <f t="shared" si="65"/>
        <v>0</v>
      </c>
      <c r="O84" s="2">
        <f>COUNTIF(O76:O81,3)</f>
        <v>0</v>
      </c>
      <c r="P84" s="2">
        <f>COUNTIF(P77:P81,"Avarage")</f>
        <v>0</v>
      </c>
    </row>
    <row r="85" spans="1:16">
      <c r="E85" s="8" t="s">
        <v>22</v>
      </c>
      <c r="F85" s="2">
        <f>COUNTIF(F78:F81,"Disagree")</f>
        <v>0</v>
      </c>
      <c r="G85" s="2">
        <f t="shared" ref="G85:N85" si="66">COUNTIF(G78:G81,"Disagree")</f>
        <v>0</v>
      </c>
      <c r="H85" s="2">
        <f t="shared" si="66"/>
        <v>0</v>
      </c>
      <c r="I85" s="2">
        <f t="shared" si="66"/>
        <v>0</v>
      </c>
      <c r="J85" s="2">
        <f t="shared" si="66"/>
        <v>0</v>
      </c>
      <c r="K85" s="2">
        <f t="shared" si="66"/>
        <v>0</v>
      </c>
      <c r="L85" s="2">
        <f t="shared" si="66"/>
        <v>0</v>
      </c>
      <c r="M85" s="2">
        <f t="shared" si="66"/>
        <v>0</v>
      </c>
      <c r="N85" s="9">
        <f t="shared" si="66"/>
        <v>0</v>
      </c>
      <c r="O85" s="2">
        <f>COUNTIF(O76:O81,2)</f>
        <v>0</v>
      </c>
      <c r="P85" s="2">
        <f>COUNTIF(P77:P81,"Dissatisfied")</f>
        <v>0</v>
      </c>
    </row>
    <row r="86" spans="1:16" ht="15.75" thickBot="1">
      <c r="E86" s="10" t="s">
        <v>103</v>
      </c>
      <c r="F86" s="11">
        <f>COUNTIF(F78:F81,"Strongly Disagree")</f>
        <v>0</v>
      </c>
      <c r="G86" s="11">
        <f t="shared" ref="G86:N86" si="67">COUNTIF(G78:G81,"Strongly Disagree")</f>
        <v>0</v>
      </c>
      <c r="H86" s="11">
        <f t="shared" si="67"/>
        <v>0</v>
      </c>
      <c r="I86" s="11">
        <f t="shared" si="67"/>
        <v>0</v>
      </c>
      <c r="J86" s="11">
        <f t="shared" si="67"/>
        <v>0</v>
      </c>
      <c r="K86" s="11">
        <f t="shared" si="67"/>
        <v>0</v>
      </c>
      <c r="L86" s="11">
        <f t="shared" si="67"/>
        <v>0</v>
      </c>
      <c r="M86" s="11">
        <f t="shared" si="67"/>
        <v>0</v>
      </c>
      <c r="N86" s="12">
        <f t="shared" si="67"/>
        <v>0</v>
      </c>
      <c r="O86" s="2">
        <f>COUNTIF(O76:O81,1)</f>
        <v>0</v>
      </c>
      <c r="P86" s="2">
        <f>COUNTIF(P77:P81,"Highly Dissatisfied")</f>
        <v>0</v>
      </c>
    </row>
    <row r="87" spans="1:16">
      <c r="E87" s="3"/>
      <c r="F87" s="4"/>
      <c r="G87" s="4"/>
      <c r="H87" s="4"/>
      <c r="I87" s="4"/>
      <c r="J87" s="4"/>
      <c r="K87" s="4"/>
      <c r="L87" s="4"/>
      <c r="M87" s="4"/>
      <c r="N87" s="4"/>
    </row>
    <row r="88" spans="1:16" ht="42.75" customHeight="1">
      <c r="A88" s="13" t="s">
        <v>0</v>
      </c>
      <c r="B88" s="13" t="s">
        <v>1</v>
      </c>
      <c r="C88" s="13" t="s">
        <v>2</v>
      </c>
      <c r="D88" s="13" t="s">
        <v>3</v>
      </c>
      <c r="E88" s="13" t="s">
        <v>4</v>
      </c>
      <c r="F88" s="14" t="s">
        <v>5</v>
      </c>
      <c r="G88" s="14" t="s">
        <v>6</v>
      </c>
      <c r="H88" s="15" t="s">
        <v>7</v>
      </c>
      <c r="I88" s="15" t="s">
        <v>8</v>
      </c>
      <c r="J88" s="14" t="s">
        <v>9</v>
      </c>
      <c r="K88" s="14" t="s">
        <v>10</v>
      </c>
      <c r="L88" s="15" t="s">
        <v>11</v>
      </c>
      <c r="M88" s="14" t="s">
        <v>12</v>
      </c>
      <c r="N88" s="15" t="s">
        <v>13</v>
      </c>
      <c r="O88" s="14" t="s">
        <v>14</v>
      </c>
      <c r="P88" s="14" t="s">
        <v>15</v>
      </c>
    </row>
    <row r="89" spans="1:16">
      <c r="A89" t="s">
        <v>76</v>
      </c>
      <c r="B89" t="s">
        <v>58</v>
      </c>
      <c r="C89" t="s">
        <v>55</v>
      </c>
      <c r="D89">
        <v>220253</v>
      </c>
      <c r="E89" t="s">
        <v>77</v>
      </c>
      <c r="F89" t="s">
        <v>29</v>
      </c>
      <c r="G89" t="s">
        <v>29</v>
      </c>
      <c r="H89" t="s">
        <v>29</v>
      </c>
      <c r="I89" t="s">
        <v>29</v>
      </c>
      <c r="J89" t="s">
        <v>29</v>
      </c>
      <c r="K89" t="s">
        <v>29</v>
      </c>
      <c r="L89" t="s">
        <v>29</v>
      </c>
      <c r="M89" t="s">
        <v>29</v>
      </c>
      <c r="N89" t="s">
        <v>29</v>
      </c>
      <c r="O89">
        <v>5</v>
      </c>
      <c r="P89" t="s">
        <v>32</v>
      </c>
    </row>
    <row r="90" spans="1:16">
      <c r="A90" t="s">
        <v>78</v>
      </c>
      <c r="B90" t="s">
        <v>60</v>
      </c>
      <c r="C90" t="s">
        <v>55</v>
      </c>
      <c r="D90">
        <v>220246</v>
      </c>
      <c r="E90" t="s">
        <v>77</v>
      </c>
      <c r="F90" t="s">
        <v>20</v>
      </c>
      <c r="G90" t="s">
        <v>29</v>
      </c>
      <c r="H90" t="s">
        <v>20</v>
      </c>
      <c r="I90" t="s">
        <v>20</v>
      </c>
      <c r="J90" t="s">
        <v>29</v>
      </c>
      <c r="K90" t="s">
        <v>29</v>
      </c>
      <c r="L90" t="s">
        <v>20</v>
      </c>
      <c r="M90" t="s">
        <v>20</v>
      </c>
      <c r="N90" t="s">
        <v>20</v>
      </c>
      <c r="O90">
        <v>4</v>
      </c>
      <c r="P90" t="s">
        <v>26</v>
      </c>
    </row>
    <row r="91" spans="1:16" ht="15.75" thickBot="1">
      <c r="A91" t="s">
        <v>79</v>
      </c>
      <c r="B91" t="s">
        <v>62</v>
      </c>
      <c r="C91" t="s">
        <v>55</v>
      </c>
      <c r="D91">
        <v>220249</v>
      </c>
      <c r="E91" t="s">
        <v>77</v>
      </c>
      <c r="F91" t="s">
        <v>29</v>
      </c>
      <c r="G91" t="s">
        <v>29</v>
      </c>
      <c r="H91" t="s">
        <v>29</v>
      </c>
      <c r="I91" t="s">
        <v>29</v>
      </c>
      <c r="J91" t="s">
        <v>29</v>
      </c>
      <c r="K91" t="s">
        <v>29</v>
      </c>
      <c r="L91" t="s">
        <v>29</v>
      </c>
      <c r="M91" t="s">
        <v>29</v>
      </c>
      <c r="N91" t="s">
        <v>20</v>
      </c>
      <c r="O91">
        <v>5</v>
      </c>
      <c r="P91" t="s">
        <v>32</v>
      </c>
    </row>
    <row r="92" spans="1:16">
      <c r="E92" s="5" t="s">
        <v>29</v>
      </c>
      <c r="F92" s="6">
        <f>COUNTIF(F86:F91,"Strongly Agree")</f>
        <v>2</v>
      </c>
      <c r="G92" s="6">
        <f t="shared" ref="G92" si="68">COUNTIF(G86:G91,"Strongly Agree")</f>
        <v>3</v>
      </c>
      <c r="H92" s="6">
        <f t="shared" ref="H92" si="69">COUNTIF(H86:H91,"Strongly Agree")</f>
        <v>2</v>
      </c>
      <c r="I92" s="6">
        <f t="shared" ref="I92" si="70">COUNTIF(I86:I91,"Strongly Agree")</f>
        <v>2</v>
      </c>
      <c r="J92" s="6">
        <f t="shared" ref="J92" si="71">COUNTIF(J86:J91,"Strongly Agree")</f>
        <v>3</v>
      </c>
      <c r="K92" s="6">
        <f t="shared" ref="K92" si="72">COUNTIF(K86:K91,"Strongly Agree")</f>
        <v>3</v>
      </c>
      <c r="L92" s="6">
        <f t="shared" ref="L92" si="73">COUNTIF(L86:L91,"Strongly Agree")</f>
        <v>2</v>
      </c>
      <c r="M92" s="6">
        <f t="shared" ref="M92" si="74">COUNTIF(M86:M91,"Strongly Agree")</f>
        <v>2</v>
      </c>
      <c r="N92" s="7">
        <f t="shared" ref="N92" si="75">COUNTIF(N86:N91,"Strongly Agree")</f>
        <v>1</v>
      </c>
      <c r="O92" s="2">
        <f>COUNTIF(O86:O91,"5")</f>
        <v>2</v>
      </c>
      <c r="P92" s="2">
        <f>COUNTIF(P87:P91,"Highly Satisfied")</f>
        <v>2</v>
      </c>
    </row>
    <row r="93" spans="1:16">
      <c r="E93" s="8" t="s">
        <v>20</v>
      </c>
      <c r="F93" s="2">
        <f>COUNTIF(F86:F91,"Agree")</f>
        <v>1</v>
      </c>
      <c r="G93" s="2">
        <f t="shared" ref="G93:N93" si="76">COUNTIF(G86:G91,"Agree")</f>
        <v>0</v>
      </c>
      <c r="H93" s="2">
        <f t="shared" si="76"/>
        <v>1</v>
      </c>
      <c r="I93" s="2">
        <f t="shared" si="76"/>
        <v>1</v>
      </c>
      <c r="J93" s="2">
        <f t="shared" si="76"/>
        <v>0</v>
      </c>
      <c r="K93" s="2">
        <f t="shared" si="76"/>
        <v>0</v>
      </c>
      <c r="L93" s="2">
        <f t="shared" si="76"/>
        <v>1</v>
      </c>
      <c r="M93" s="2">
        <f t="shared" si="76"/>
        <v>1</v>
      </c>
      <c r="N93" s="9">
        <f t="shared" si="76"/>
        <v>2</v>
      </c>
      <c r="O93" s="2">
        <f>COUNTIF(O86:O91,"4")</f>
        <v>1</v>
      </c>
      <c r="P93" s="2">
        <f>COUNTIF(P87:P91,"Satisfied")</f>
        <v>1</v>
      </c>
    </row>
    <row r="94" spans="1:16">
      <c r="E94" s="8" t="s">
        <v>21</v>
      </c>
      <c r="F94" s="2">
        <f>COUNTIF(F86:F91,"Not Agree &amp; Not Disagree")</f>
        <v>0</v>
      </c>
      <c r="G94" s="2">
        <f t="shared" ref="G94:N94" si="77">COUNTIF(G86:G91,"Not Agree &amp; Not Disagree")</f>
        <v>0</v>
      </c>
      <c r="H94" s="2">
        <f t="shared" si="77"/>
        <v>0</v>
      </c>
      <c r="I94" s="2">
        <f t="shared" si="77"/>
        <v>0</v>
      </c>
      <c r="J94" s="2">
        <f t="shared" si="77"/>
        <v>0</v>
      </c>
      <c r="K94" s="2">
        <f t="shared" si="77"/>
        <v>0</v>
      </c>
      <c r="L94" s="2">
        <f t="shared" si="77"/>
        <v>0</v>
      </c>
      <c r="M94" s="2">
        <f t="shared" si="77"/>
        <v>0</v>
      </c>
      <c r="N94" s="9">
        <f t="shared" si="77"/>
        <v>0</v>
      </c>
      <c r="O94" s="2">
        <f>COUNTIF(O86:O91,3)</f>
        <v>0</v>
      </c>
      <c r="P94" s="2">
        <f>COUNTIF(P87:P91,"Avarage")</f>
        <v>0</v>
      </c>
    </row>
    <row r="95" spans="1:16">
      <c r="E95" s="8" t="s">
        <v>22</v>
      </c>
      <c r="F95" s="2">
        <f>COUNTIF(F86:F91,"Disagree")</f>
        <v>0</v>
      </c>
      <c r="G95" s="2">
        <f t="shared" ref="G95:N95" si="78">COUNTIF(G86:G91,"Disagree")</f>
        <v>0</v>
      </c>
      <c r="H95" s="2">
        <f t="shared" si="78"/>
        <v>0</v>
      </c>
      <c r="I95" s="2">
        <f t="shared" si="78"/>
        <v>0</v>
      </c>
      <c r="J95" s="2">
        <f t="shared" si="78"/>
        <v>0</v>
      </c>
      <c r="K95" s="2">
        <f t="shared" si="78"/>
        <v>0</v>
      </c>
      <c r="L95" s="2">
        <f t="shared" si="78"/>
        <v>0</v>
      </c>
      <c r="M95" s="2">
        <f t="shared" si="78"/>
        <v>0</v>
      </c>
      <c r="N95" s="9">
        <f t="shared" si="78"/>
        <v>0</v>
      </c>
      <c r="O95" s="2">
        <f>COUNTIF(O86:O91,2)</f>
        <v>0</v>
      </c>
      <c r="P95" s="2">
        <f>COUNTIF(P87:P91,"Dissatisfied")</f>
        <v>0</v>
      </c>
    </row>
    <row r="96" spans="1:16" ht="15.75" thickBot="1">
      <c r="E96" s="10" t="s">
        <v>103</v>
      </c>
      <c r="F96" s="11">
        <f>COUNTIF(F86:F91,"Strongly Disagree")</f>
        <v>0</v>
      </c>
      <c r="G96" s="11">
        <f t="shared" ref="G96:N96" si="79">COUNTIF(G86:G91,"Strongly Disagree")</f>
        <v>0</v>
      </c>
      <c r="H96" s="11">
        <f t="shared" si="79"/>
        <v>0</v>
      </c>
      <c r="I96" s="11">
        <f t="shared" si="79"/>
        <v>0</v>
      </c>
      <c r="J96" s="11">
        <f t="shared" si="79"/>
        <v>0</v>
      </c>
      <c r="K96" s="11">
        <f t="shared" si="79"/>
        <v>0</v>
      </c>
      <c r="L96" s="11">
        <f t="shared" si="79"/>
        <v>0</v>
      </c>
      <c r="M96" s="11">
        <f t="shared" si="79"/>
        <v>0</v>
      </c>
      <c r="N96" s="12">
        <f t="shared" si="79"/>
        <v>0</v>
      </c>
      <c r="O96" s="2">
        <f>COUNTIF(O86:O91,1)</f>
        <v>0</v>
      </c>
      <c r="P96" s="2">
        <f>COUNTIF(P87:P91,"Highly Dissatisfied")</f>
        <v>0</v>
      </c>
    </row>
    <row r="97" spans="1:16">
      <c r="E97" s="3"/>
      <c r="F97" s="4"/>
      <c r="G97" s="4"/>
      <c r="H97" s="4"/>
      <c r="I97" s="4"/>
      <c r="J97" s="4"/>
      <c r="K97" s="4"/>
      <c r="L97" s="4"/>
      <c r="M97" s="4"/>
      <c r="N97" s="4"/>
    </row>
    <row r="98" spans="1:16" ht="39.75" customHeight="1">
      <c r="A98" s="13" t="s">
        <v>0</v>
      </c>
      <c r="B98" s="13" t="s">
        <v>1</v>
      </c>
      <c r="C98" s="13" t="s">
        <v>2</v>
      </c>
      <c r="D98" s="13" t="s">
        <v>3</v>
      </c>
      <c r="E98" s="13" t="s">
        <v>4</v>
      </c>
      <c r="F98" s="14" t="s">
        <v>5</v>
      </c>
      <c r="G98" s="14" t="s">
        <v>6</v>
      </c>
      <c r="H98" s="15" t="s">
        <v>7</v>
      </c>
      <c r="I98" s="15" t="s">
        <v>8</v>
      </c>
      <c r="J98" s="14" t="s">
        <v>9</v>
      </c>
      <c r="K98" s="14" t="s">
        <v>10</v>
      </c>
      <c r="L98" s="15" t="s">
        <v>11</v>
      </c>
      <c r="M98" s="14" t="s">
        <v>12</v>
      </c>
      <c r="N98" s="15" t="s">
        <v>13</v>
      </c>
      <c r="O98" s="14" t="s">
        <v>14</v>
      </c>
      <c r="P98" s="14" t="s">
        <v>15</v>
      </c>
    </row>
    <row r="99" spans="1:16">
      <c r="A99" t="s">
        <v>80</v>
      </c>
      <c r="B99" t="s">
        <v>81</v>
      </c>
      <c r="C99" t="s">
        <v>65</v>
      </c>
      <c r="D99">
        <v>221309</v>
      </c>
      <c r="E99" t="s">
        <v>77</v>
      </c>
      <c r="F99" t="s">
        <v>29</v>
      </c>
      <c r="G99" t="s">
        <v>29</v>
      </c>
      <c r="H99" t="s">
        <v>29</v>
      </c>
      <c r="I99" t="s">
        <v>29</v>
      </c>
      <c r="J99" t="s">
        <v>29</v>
      </c>
      <c r="K99" t="s">
        <v>20</v>
      </c>
      <c r="L99" t="s">
        <v>20</v>
      </c>
      <c r="M99" t="s">
        <v>20</v>
      </c>
      <c r="N99" t="s">
        <v>20</v>
      </c>
      <c r="O99">
        <v>5</v>
      </c>
      <c r="P99" t="s">
        <v>32</v>
      </c>
    </row>
    <row r="100" spans="1:16">
      <c r="A100" t="s">
        <v>82</v>
      </c>
      <c r="B100" t="s">
        <v>69</v>
      </c>
      <c r="C100" t="s">
        <v>65</v>
      </c>
      <c r="D100">
        <v>221307</v>
      </c>
      <c r="E100" t="s">
        <v>77</v>
      </c>
      <c r="F100" t="s">
        <v>20</v>
      </c>
      <c r="G100" t="s">
        <v>20</v>
      </c>
      <c r="H100" t="s">
        <v>20</v>
      </c>
      <c r="I100" t="s">
        <v>20</v>
      </c>
      <c r="J100" t="s">
        <v>20</v>
      </c>
      <c r="K100" t="s">
        <v>20</v>
      </c>
      <c r="L100" t="s">
        <v>20</v>
      </c>
      <c r="M100" t="s">
        <v>20</v>
      </c>
      <c r="N100" t="s">
        <v>20</v>
      </c>
      <c r="O100">
        <v>5</v>
      </c>
      <c r="P100" t="s">
        <v>32</v>
      </c>
    </row>
    <row r="101" spans="1:16">
      <c r="A101" t="s">
        <v>83</v>
      </c>
      <c r="B101" t="s">
        <v>84</v>
      </c>
      <c r="C101" t="s">
        <v>65</v>
      </c>
      <c r="D101">
        <v>12</v>
      </c>
      <c r="E101" t="s">
        <v>77</v>
      </c>
      <c r="F101" t="s">
        <v>29</v>
      </c>
      <c r="G101" t="s">
        <v>20</v>
      </c>
      <c r="H101" t="s">
        <v>20</v>
      </c>
      <c r="I101" t="s">
        <v>29</v>
      </c>
      <c r="J101" t="s">
        <v>20</v>
      </c>
      <c r="K101" t="s">
        <v>29</v>
      </c>
      <c r="L101" t="s">
        <v>20</v>
      </c>
      <c r="M101" t="s">
        <v>20</v>
      </c>
      <c r="N101" t="s">
        <v>20</v>
      </c>
      <c r="O101">
        <v>5</v>
      </c>
      <c r="P101" t="s">
        <v>32</v>
      </c>
    </row>
    <row r="102" spans="1:16">
      <c r="A102" t="s">
        <v>85</v>
      </c>
      <c r="B102" t="s">
        <v>73</v>
      </c>
      <c r="C102" t="s">
        <v>65</v>
      </c>
      <c r="D102">
        <v>221304</v>
      </c>
      <c r="E102" t="s">
        <v>77</v>
      </c>
      <c r="F102" t="s">
        <v>20</v>
      </c>
      <c r="G102" t="s">
        <v>20</v>
      </c>
      <c r="H102" t="s">
        <v>20</v>
      </c>
      <c r="I102" t="s">
        <v>20</v>
      </c>
      <c r="J102" t="s">
        <v>20</v>
      </c>
      <c r="K102" t="s">
        <v>20</v>
      </c>
      <c r="L102" t="s">
        <v>20</v>
      </c>
      <c r="M102" t="s">
        <v>20</v>
      </c>
      <c r="N102" t="s">
        <v>20</v>
      </c>
      <c r="O102">
        <v>5</v>
      </c>
      <c r="P102" t="s">
        <v>26</v>
      </c>
    </row>
    <row r="103" spans="1:16">
      <c r="A103" t="s">
        <v>86</v>
      </c>
      <c r="B103" t="s">
        <v>87</v>
      </c>
      <c r="C103" t="s">
        <v>65</v>
      </c>
      <c r="D103">
        <v>221308</v>
      </c>
      <c r="E103" t="s">
        <v>77</v>
      </c>
      <c r="F103" t="s">
        <v>20</v>
      </c>
      <c r="G103" t="s">
        <v>20</v>
      </c>
      <c r="H103" t="s">
        <v>29</v>
      </c>
      <c r="I103" t="s">
        <v>29</v>
      </c>
      <c r="J103" t="s">
        <v>20</v>
      </c>
      <c r="K103" t="s">
        <v>29</v>
      </c>
      <c r="L103" t="s">
        <v>20</v>
      </c>
      <c r="M103" t="s">
        <v>20</v>
      </c>
      <c r="N103" t="s">
        <v>29</v>
      </c>
      <c r="O103">
        <v>3</v>
      </c>
      <c r="P103" t="s">
        <v>32</v>
      </c>
    </row>
    <row r="104" spans="1:16" ht="15.75" thickBot="1">
      <c r="A104" t="s">
        <v>88</v>
      </c>
      <c r="B104" t="s">
        <v>75</v>
      </c>
      <c r="C104" t="s">
        <v>65</v>
      </c>
      <c r="D104">
        <v>221294</v>
      </c>
      <c r="E104" t="s">
        <v>77</v>
      </c>
      <c r="F104" t="s">
        <v>20</v>
      </c>
      <c r="G104" t="s">
        <v>20</v>
      </c>
      <c r="H104" t="s">
        <v>20</v>
      </c>
      <c r="I104" t="s">
        <v>20</v>
      </c>
      <c r="J104" t="s">
        <v>20</v>
      </c>
      <c r="K104" t="s">
        <v>20</v>
      </c>
      <c r="L104" t="s">
        <v>20</v>
      </c>
      <c r="M104" t="s">
        <v>20</v>
      </c>
      <c r="N104" t="s">
        <v>20</v>
      </c>
      <c r="O104">
        <v>4</v>
      </c>
      <c r="P104" t="s">
        <v>32</v>
      </c>
    </row>
    <row r="105" spans="1:16">
      <c r="E105" s="5" t="s">
        <v>29</v>
      </c>
      <c r="F105" s="6">
        <f>COUNTIF(F101:F104,"Strongly Agree")</f>
        <v>1</v>
      </c>
      <c r="G105" s="6">
        <f t="shared" ref="G105" si="80">COUNTIF(G101:G104,"Strongly Agree")</f>
        <v>0</v>
      </c>
      <c r="H105" s="6">
        <f t="shared" ref="H105" si="81">COUNTIF(H101:H104,"Strongly Agree")</f>
        <v>1</v>
      </c>
      <c r="I105" s="6">
        <f t="shared" ref="I105" si="82">COUNTIF(I101:I104,"Strongly Agree")</f>
        <v>2</v>
      </c>
      <c r="J105" s="6">
        <f t="shared" ref="J105" si="83">COUNTIF(J101:J104,"Strongly Agree")</f>
        <v>0</v>
      </c>
      <c r="K105" s="6">
        <f t="shared" ref="K105" si="84">COUNTIF(K101:K104,"Strongly Agree")</f>
        <v>2</v>
      </c>
      <c r="L105" s="6">
        <f t="shared" ref="L105" si="85">COUNTIF(L101:L104,"Strongly Agree")</f>
        <v>0</v>
      </c>
      <c r="M105" s="6">
        <f t="shared" ref="M105" si="86">COUNTIF(M101:M104,"Strongly Agree")</f>
        <v>0</v>
      </c>
      <c r="N105" s="7">
        <f t="shared" ref="N105" si="87">COUNTIF(N101:N104,"Strongly Agree")</f>
        <v>1</v>
      </c>
      <c r="O105" s="2">
        <f>COUNTIF(O99:O104,"5")</f>
        <v>4</v>
      </c>
      <c r="P105" s="2">
        <f>COUNTIF(P100:P104,"Highly Satisfied")</f>
        <v>4</v>
      </c>
    </row>
    <row r="106" spans="1:16">
      <c r="E106" s="8" t="s">
        <v>20</v>
      </c>
      <c r="F106" s="2">
        <f>COUNTIF(F101:F104,"Agree")</f>
        <v>3</v>
      </c>
      <c r="G106" s="2">
        <f t="shared" ref="G106:N106" si="88">COUNTIF(G101:G104,"Agree")</f>
        <v>4</v>
      </c>
      <c r="H106" s="2">
        <f t="shared" si="88"/>
        <v>3</v>
      </c>
      <c r="I106" s="2">
        <f t="shared" si="88"/>
        <v>2</v>
      </c>
      <c r="J106" s="2">
        <f t="shared" si="88"/>
        <v>4</v>
      </c>
      <c r="K106" s="2">
        <f t="shared" si="88"/>
        <v>2</v>
      </c>
      <c r="L106" s="2">
        <f t="shared" si="88"/>
        <v>4</v>
      </c>
      <c r="M106" s="2">
        <f t="shared" si="88"/>
        <v>4</v>
      </c>
      <c r="N106" s="9">
        <f t="shared" si="88"/>
        <v>3</v>
      </c>
      <c r="O106" s="2">
        <f>COUNTIF(O99:O104,"4")</f>
        <v>1</v>
      </c>
      <c r="P106" s="2">
        <f>COUNTIF(P100:P104,"Satisfied")</f>
        <v>1</v>
      </c>
    </row>
    <row r="107" spans="1:16">
      <c r="E107" s="8" t="s">
        <v>21</v>
      </c>
      <c r="F107" s="2">
        <f>COUNTIF(F101:F104,"Not Agree &amp; Not Disagree")</f>
        <v>0</v>
      </c>
      <c r="G107" s="2">
        <f t="shared" ref="G107:N107" si="89">COUNTIF(G101:G104,"Not Agree &amp; Not Disagree")</f>
        <v>0</v>
      </c>
      <c r="H107" s="2">
        <f t="shared" si="89"/>
        <v>0</v>
      </c>
      <c r="I107" s="2">
        <f t="shared" si="89"/>
        <v>0</v>
      </c>
      <c r="J107" s="2">
        <f t="shared" si="89"/>
        <v>0</v>
      </c>
      <c r="K107" s="2">
        <f t="shared" si="89"/>
        <v>0</v>
      </c>
      <c r="L107" s="2">
        <f t="shared" si="89"/>
        <v>0</v>
      </c>
      <c r="M107" s="2">
        <f t="shared" si="89"/>
        <v>0</v>
      </c>
      <c r="N107" s="9">
        <f t="shared" si="89"/>
        <v>0</v>
      </c>
      <c r="O107" s="2">
        <f>COUNTIF(O99:O104,3)</f>
        <v>1</v>
      </c>
      <c r="P107" s="2">
        <f>COUNTIF(P100:P104,"Avarage")</f>
        <v>0</v>
      </c>
    </row>
    <row r="108" spans="1:16">
      <c r="E108" s="8" t="s">
        <v>22</v>
      </c>
      <c r="F108" s="2">
        <f>COUNTIF(F101:F104,"Disagree")</f>
        <v>0</v>
      </c>
      <c r="G108" s="2">
        <f t="shared" ref="G108:N108" si="90">COUNTIF(G101:G104,"Disagree")</f>
        <v>0</v>
      </c>
      <c r="H108" s="2">
        <f t="shared" si="90"/>
        <v>0</v>
      </c>
      <c r="I108" s="2">
        <f t="shared" si="90"/>
        <v>0</v>
      </c>
      <c r="J108" s="2">
        <f t="shared" si="90"/>
        <v>0</v>
      </c>
      <c r="K108" s="2">
        <f t="shared" si="90"/>
        <v>0</v>
      </c>
      <c r="L108" s="2">
        <f t="shared" si="90"/>
        <v>0</v>
      </c>
      <c r="M108" s="2">
        <f t="shared" si="90"/>
        <v>0</v>
      </c>
      <c r="N108" s="9">
        <f t="shared" si="90"/>
        <v>0</v>
      </c>
      <c r="O108" s="2">
        <f>COUNTIF(O99:O104,2)</f>
        <v>0</v>
      </c>
      <c r="P108" s="2">
        <f>COUNTIF(P100:P104,"Dissatisfied")</f>
        <v>0</v>
      </c>
    </row>
    <row r="109" spans="1:16" ht="15.75" thickBot="1">
      <c r="E109" s="10" t="s">
        <v>103</v>
      </c>
      <c r="F109" s="11">
        <f>COUNTIF(F101:F104,"Strongly Disagree")</f>
        <v>0</v>
      </c>
      <c r="G109" s="11">
        <f t="shared" ref="G109:N109" si="91">COUNTIF(G101:G104,"Strongly Disagree")</f>
        <v>0</v>
      </c>
      <c r="H109" s="11">
        <f t="shared" si="91"/>
        <v>0</v>
      </c>
      <c r="I109" s="11">
        <f t="shared" si="91"/>
        <v>0</v>
      </c>
      <c r="J109" s="11">
        <f t="shared" si="91"/>
        <v>0</v>
      </c>
      <c r="K109" s="11">
        <f t="shared" si="91"/>
        <v>0</v>
      </c>
      <c r="L109" s="11">
        <f t="shared" si="91"/>
        <v>0</v>
      </c>
      <c r="M109" s="11">
        <f t="shared" si="91"/>
        <v>0</v>
      </c>
      <c r="N109" s="12">
        <f t="shared" si="91"/>
        <v>0</v>
      </c>
      <c r="O109" s="2">
        <f>COUNTIF(O99:O104,1)</f>
        <v>0</v>
      </c>
      <c r="P109" s="2">
        <f>COUNTIF(P100:P104,"Highly Dissatisfied")</f>
        <v>0</v>
      </c>
    </row>
    <row r="110" spans="1:16">
      <c r="E110" s="3"/>
      <c r="F110" s="4"/>
      <c r="G110" s="4"/>
      <c r="H110" s="4"/>
      <c r="I110" s="4"/>
      <c r="J110" s="4"/>
      <c r="K110" s="4"/>
      <c r="L110" s="4"/>
      <c r="M110" s="4"/>
      <c r="N110" s="4"/>
    </row>
    <row r="111" spans="1:16" ht="56.25" customHeight="1">
      <c r="A111" s="13" t="s">
        <v>0</v>
      </c>
      <c r="B111" s="13" t="s">
        <v>1</v>
      </c>
      <c r="C111" s="13" t="s">
        <v>2</v>
      </c>
      <c r="D111" s="13" t="s">
        <v>3</v>
      </c>
      <c r="E111" s="13" t="s">
        <v>4</v>
      </c>
      <c r="F111" s="14" t="s">
        <v>5</v>
      </c>
      <c r="G111" s="14" t="s">
        <v>6</v>
      </c>
      <c r="H111" s="15" t="s">
        <v>7</v>
      </c>
      <c r="I111" s="15" t="s">
        <v>8</v>
      </c>
      <c r="J111" s="14" t="s">
        <v>9</v>
      </c>
      <c r="K111" s="14" t="s">
        <v>10</v>
      </c>
      <c r="L111" s="15" t="s">
        <v>11</v>
      </c>
      <c r="M111" s="14" t="s">
        <v>12</v>
      </c>
      <c r="N111" s="15" t="s">
        <v>13</v>
      </c>
      <c r="O111" s="14" t="s">
        <v>14</v>
      </c>
      <c r="P111" s="14" t="s">
        <v>15</v>
      </c>
    </row>
    <row r="112" spans="1:16">
      <c r="A112" t="s">
        <v>89</v>
      </c>
      <c r="B112" t="s">
        <v>35</v>
      </c>
      <c r="C112" t="s">
        <v>55</v>
      </c>
      <c r="D112">
        <v>220245</v>
      </c>
      <c r="E112" t="s">
        <v>90</v>
      </c>
      <c r="F112" t="s">
        <v>20</v>
      </c>
      <c r="G112" t="s">
        <v>20</v>
      </c>
      <c r="H112" t="s">
        <v>29</v>
      </c>
      <c r="I112" t="s">
        <v>20</v>
      </c>
      <c r="J112" t="s">
        <v>20</v>
      </c>
      <c r="K112" t="s">
        <v>29</v>
      </c>
      <c r="L112" t="s">
        <v>20</v>
      </c>
      <c r="M112" t="s">
        <v>20</v>
      </c>
      <c r="N112" t="s">
        <v>20</v>
      </c>
      <c r="O112">
        <v>5</v>
      </c>
      <c r="P112" t="s">
        <v>26</v>
      </c>
    </row>
    <row r="113" spans="1:16">
      <c r="A113" t="s">
        <v>91</v>
      </c>
      <c r="B113" t="s">
        <v>58</v>
      </c>
      <c r="C113" t="s">
        <v>55</v>
      </c>
      <c r="D113">
        <v>220253</v>
      </c>
      <c r="E113" t="s">
        <v>90</v>
      </c>
      <c r="F113" t="s">
        <v>29</v>
      </c>
      <c r="G113" t="s">
        <v>29</v>
      </c>
      <c r="H113" t="s">
        <v>29</v>
      </c>
      <c r="I113" t="s">
        <v>29</v>
      </c>
      <c r="J113" t="s">
        <v>29</v>
      </c>
      <c r="K113" t="s">
        <v>29</v>
      </c>
      <c r="L113" t="s">
        <v>29</v>
      </c>
      <c r="M113" t="s">
        <v>29</v>
      </c>
      <c r="N113" t="s">
        <v>20</v>
      </c>
      <c r="O113">
        <v>5</v>
      </c>
      <c r="P113" t="s">
        <v>32</v>
      </c>
    </row>
    <row r="114" spans="1:16">
      <c r="A114" t="s">
        <v>92</v>
      </c>
      <c r="B114" t="s">
        <v>60</v>
      </c>
      <c r="C114" t="s">
        <v>55</v>
      </c>
      <c r="D114">
        <v>220246</v>
      </c>
      <c r="E114" t="s">
        <v>90</v>
      </c>
      <c r="F114" t="s">
        <v>20</v>
      </c>
      <c r="G114" t="s">
        <v>20</v>
      </c>
      <c r="H114" t="s">
        <v>29</v>
      </c>
      <c r="I114" t="s">
        <v>20</v>
      </c>
      <c r="J114" t="s">
        <v>20</v>
      </c>
      <c r="K114" t="s">
        <v>20</v>
      </c>
      <c r="L114" t="s">
        <v>20</v>
      </c>
      <c r="M114" t="s">
        <v>21</v>
      </c>
      <c r="N114" t="s">
        <v>20</v>
      </c>
      <c r="O114">
        <v>3</v>
      </c>
      <c r="P114" t="s">
        <v>33</v>
      </c>
    </row>
    <row r="115" spans="1:16" ht="15.75" thickBot="1">
      <c r="A115" t="s">
        <v>93</v>
      </c>
      <c r="B115" t="s">
        <v>62</v>
      </c>
      <c r="C115" t="s">
        <v>55</v>
      </c>
      <c r="D115">
        <v>220249</v>
      </c>
      <c r="E115" t="s">
        <v>90</v>
      </c>
      <c r="F115" t="s">
        <v>29</v>
      </c>
      <c r="G115" t="s">
        <v>29</v>
      </c>
      <c r="H115" t="s">
        <v>29</v>
      </c>
      <c r="I115" t="s">
        <v>29</v>
      </c>
      <c r="J115" t="s">
        <v>29</v>
      </c>
      <c r="K115" t="s">
        <v>29</v>
      </c>
      <c r="L115" t="s">
        <v>29</v>
      </c>
      <c r="M115" t="s">
        <v>20</v>
      </c>
      <c r="N115" t="s">
        <v>20</v>
      </c>
      <c r="O115">
        <v>5</v>
      </c>
      <c r="P115" t="s">
        <v>32</v>
      </c>
    </row>
    <row r="116" spans="1:16">
      <c r="E116" s="5" t="s">
        <v>29</v>
      </c>
      <c r="F116" s="6">
        <f>COUNTIF(F112:F115,"Strongly Agree")</f>
        <v>2</v>
      </c>
      <c r="G116" s="6">
        <f t="shared" ref="G116" si="92">COUNTIF(G112:G115,"Strongly Agree")</f>
        <v>2</v>
      </c>
      <c r="H116" s="6">
        <f t="shared" ref="H116" si="93">COUNTIF(H112:H115,"Strongly Agree")</f>
        <v>4</v>
      </c>
      <c r="I116" s="6">
        <f t="shared" ref="I116" si="94">COUNTIF(I112:I115,"Strongly Agree")</f>
        <v>2</v>
      </c>
      <c r="J116" s="6">
        <f t="shared" ref="J116" si="95">COUNTIF(J112:J115,"Strongly Agree")</f>
        <v>2</v>
      </c>
      <c r="K116" s="6">
        <f t="shared" ref="K116" si="96">COUNTIF(K112:K115,"Strongly Agree")</f>
        <v>3</v>
      </c>
      <c r="L116" s="6">
        <f t="shared" ref="L116" si="97">COUNTIF(L112:L115,"Strongly Agree")</f>
        <v>2</v>
      </c>
      <c r="M116" s="6">
        <f t="shared" ref="M116" si="98">COUNTIF(M112:M115,"Strongly Agree")</f>
        <v>1</v>
      </c>
      <c r="N116" s="7">
        <f t="shared" ref="N116" si="99">COUNTIF(N112:N115,"Strongly Agree")</f>
        <v>0</v>
      </c>
      <c r="O116" s="2">
        <f>COUNTIF(O110:O115,"5")</f>
        <v>3</v>
      </c>
      <c r="P116" s="2">
        <f>COUNTIF(P111:P115,"Highly Satisfied")</f>
        <v>2</v>
      </c>
    </row>
    <row r="117" spans="1:16">
      <c r="E117" s="8" t="s">
        <v>20</v>
      </c>
      <c r="F117" s="2">
        <f>COUNTIF(F112:F115,"Agree")</f>
        <v>2</v>
      </c>
      <c r="G117" s="2">
        <f t="shared" ref="G117:N117" si="100">COUNTIF(G112:G115,"Agree")</f>
        <v>2</v>
      </c>
      <c r="H117" s="2">
        <f t="shared" si="100"/>
        <v>0</v>
      </c>
      <c r="I117" s="2">
        <f t="shared" si="100"/>
        <v>2</v>
      </c>
      <c r="J117" s="2">
        <f t="shared" si="100"/>
        <v>2</v>
      </c>
      <c r="K117" s="2">
        <f t="shared" si="100"/>
        <v>1</v>
      </c>
      <c r="L117" s="2">
        <f t="shared" si="100"/>
        <v>2</v>
      </c>
      <c r="M117" s="2">
        <f t="shared" si="100"/>
        <v>2</v>
      </c>
      <c r="N117" s="9">
        <f t="shared" si="100"/>
        <v>4</v>
      </c>
      <c r="O117" s="2">
        <f>COUNTIF(O110:O115,"4")</f>
        <v>0</v>
      </c>
      <c r="P117" s="2">
        <f>COUNTIF(P111:P115,"Satisfied")</f>
        <v>1</v>
      </c>
    </row>
    <row r="118" spans="1:16">
      <c r="E118" s="8" t="s">
        <v>21</v>
      </c>
      <c r="F118" s="2">
        <f>COUNTIF(F112:F115,"Not Agree &amp; Not Disagree")</f>
        <v>0</v>
      </c>
      <c r="G118" s="2">
        <f t="shared" ref="G118:N118" si="101">COUNTIF(G112:G115,"Not Agree &amp; Not Disagree")</f>
        <v>0</v>
      </c>
      <c r="H118" s="2">
        <f t="shared" si="101"/>
        <v>0</v>
      </c>
      <c r="I118" s="2">
        <f t="shared" si="101"/>
        <v>0</v>
      </c>
      <c r="J118" s="2">
        <f t="shared" si="101"/>
        <v>0</v>
      </c>
      <c r="K118" s="2">
        <f t="shared" si="101"/>
        <v>0</v>
      </c>
      <c r="L118" s="2">
        <f t="shared" si="101"/>
        <v>0</v>
      </c>
      <c r="M118" s="2">
        <f t="shared" si="101"/>
        <v>1</v>
      </c>
      <c r="N118" s="9">
        <f t="shared" si="101"/>
        <v>0</v>
      </c>
      <c r="O118" s="2">
        <f>COUNTIF(O110:O115,3)</f>
        <v>1</v>
      </c>
      <c r="P118" s="2">
        <f>COUNTIF(P111:P115,"Avarage")</f>
        <v>0</v>
      </c>
    </row>
    <row r="119" spans="1:16">
      <c r="E119" s="8" t="s">
        <v>22</v>
      </c>
      <c r="F119" s="2">
        <f>COUNTIF(F112:F115,"Disagree")</f>
        <v>0</v>
      </c>
      <c r="G119" s="2">
        <f t="shared" ref="G119:N119" si="102">COUNTIF(G112:G115,"Disagree")</f>
        <v>0</v>
      </c>
      <c r="H119" s="2">
        <f t="shared" si="102"/>
        <v>0</v>
      </c>
      <c r="I119" s="2">
        <f t="shared" si="102"/>
        <v>0</v>
      </c>
      <c r="J119" s="2">
        <f t="shared" si="102"/>
        <v>0</v>
      </c>
      <c r="K119" s="2">
        <f t="shared" si="102"/>
        <v>0</v>
      </c>
      <c r="L119" s="2">
        <f t="shared" si="102"/>
        <v>0</v>
      </c>
      <c r="M119" s="2">
        <f t="shared" si="102"/>
        <v>0</v>
      </c>
      <c r="N119" s="9">
        <f t="shared" si="102"/>
        <v>0</v>
      </c>
      <c r="O119" s="2">
        <f>COUNTIF(O110:O115,2)</f>
        <v>0</v>
      </c>
      <c r="P119" s="2">
        <f>COUNTIF(P111:P115,"Dissatisfied")</f>
        <v>1</v>
      </c>
    </row>
    <row r="120" spans="1:16" ht="15.75" thickBot="1">
      <c r="E120" s="10" t="s">
        <v>103</v>
      </c>
      <c r="F120" s="11">
        <f>COUNTIF(F112:F115,"Strongly Disagree")</f>
        <v>0</v>
      </c>
      <c r="G120" s="11">
        <f t="shared" ref="G120:N120" si="103">COUNTIF(G112:G115,"Strongly Disagree")</f>
        <v>0</v>
      </c>
      <c r="H120" s="11">
        <f t="shared" si="103"/>
        <v>0</v>
      </c>
      <c r="I120" s="11">
        <f t="shared" si="103"/>
        <v>0</v>
      </c>
      <c r="J120" s="11">
        <f t="shared" si="103"/>
        <v>0</v>
      </c>
      <c r="K120" s="11">
        <f t="shared" si="103"/>
        <v>0</v>
      </c>
      <c r="L120" s="11">
        <f t="shared" si="103"/>
        <v>0</v>
      </c>
      <c r="M120" s="11">
        <f t="shared" si="103"/>
        <v>0</v>
      </c>
      <c r="N120" s="12">
        <f t="shared" si="103"/>
        <v>0</v>
      </c>
      <c r="O120" s="2">
        <f>COUNTIF(O110:O115,1)</f>
        <v>0</v>
      </c>
      <c r="P120" s="2">
        <f>COUNTIF(P111:P115,"Highly Dissatisfied")</f>
        <v>0</v>
      </c>
    </row>
    <row r="121" spans="1:16">
      <c r="E121" s="3"/>
      <c r="F121" s="4"/>
      <c r="G121" s="4"/>
      <c r="H121" s="4"/>
      <c r="I121" s="4"/>
      <c r="J121" s="4"/>
      <c r="K121" s="4"/>
      <c r="L121" s="4"/>
      <c r="M121" s="4"/>
      <c r="N121" s="4"/>
    </row>
    <row r="122" spans="1:16" ht="37.5" customHeight="1">
      <c r="A122" s="13" t="s">
        <v>0</v>
      </c>
      <c r="B122" s="13" t="s">
        <v>1</v>
      </c>
      <c r="C122" s="13" t="s">
        <v>2</v>
      </c>
      <c r="D122" s="13" t="s">
        <v>3</v>
      </c>
      <c r="E122" s="13" t="s">
        <v>4</v>
      </c>
      <c r="F122" s="14" t="s">
        <v>5</v>
      </c>
      <c r="G122" s="14" t="s">
        <v>6</v>
      </c>
      <c r="H122" s="15" t="s">
        <v>7</v>
      </c>
      <c r="I122" s="15" t="s">
        <v>8</v>
      </c>
      <c r="J122" s="14" t="s">
        <v>9</v>
      </c>
      <c r="K122" s="14" t="s">
        <v>10</v>
      </c>
      <c r="L122" s="15" t="s">
        <v>11</v>
      </c>
      <c r="M122" s="14" t="s">
        <v>12</v>
      </c>
      <c r="N122" s="15" t="s">
        <v>13</v>
      </c>
      <c r="O122" s="14" t="s">
        <v>14</v>
      </c>
      <c r="P122" s="14" t="s">
        <v>15</v>
      </c>
    </row>
    <row r="123" spans="1:16">
      <c r="A123" t="s">
        <v>94</v>
      </c>
      <c r="B123" t="s">
        <v>64</v>
      </c>
      <c r="C123" t="s">
        <v>65</v>
      </c>
      <c r="D123">
        <v>93</v>
      </c>
      <c r="E123" t="s">
        <v>90</v>
      </c>
      <c r="F123" t="s">
        <v>21</v>
      </c>
      <c r="G123" t="s">
        <v>20</v>
      </c>
      <c r="H123" t="s">
        <v>20</v>
      </c>
      <c r="I123" t="s">
        <v>20</v>
      </c>
      <c r="J123" t="s">
        <v>20</v>
      </c>
      <c r="K123" t="s">
        <v>21</v>
      </c>
      <c r="L123" t="s">
        <v>20</v>
      </c>
      <c r="M123" t="s">
        <v>20</v>
      </c>
      <c r="N123" t="s">
        <v>21</v>
      </c>
      <c r="O123">
        <v>3</v>
      </c>
      <c r="P123" t="s">
        <v>23</v>
      </c>
    </row>
    <row r="124" spans="1:16">
      <c r="A124" t="s">
        <v>95</v>
      </c>
      <c r="B124" t="s">
        <v>81</v>
      </c>
      <c r="C124" t="s">
        <v>65</v>
      </c>
      <c r="D124">
        <v>221309</v>
      </c>
      <c r="E124" t="s">
        <v>90</v>
      </c>
      <c r="F124" t="s">
        <v>29</v>
      </c>
      <c r="G124" t="s">
        <v>29</v>
      </c>
      <c r="H124" t="s">
        <v>29</v>
      </c>
      <c r="I124" t="s">
        <v>29</v>
      </c>
      <c r="J124" t="s">
        <v>29</v>
      </c>
      <c r="K124" t="s">
        <v>29</v>
      </c>
      <c r="L124" t="s">
        <v>29</v>
      </c>
      <c r="M124" t="s">
        <v>29</v>
      </c>
      <c r="N124" t="s">
        <v>29</v>
      </c>
      <c r="O124">
        <v>5</v>
      </c>
      <c r="P124" t="s">
        <v>32</v>
      </c>
    </row>
    <row r="125" spans="1:16">
      <c r="A125" t="s">
        <v>96</v>
      </c>
      <c r="B125" t="s">
        <v>69</v>
      </c>
      <c r="C125" t="s">
        <v>65</v>
      </c>
      <c r="D125">
        <v>221307</v>
      </c>
      <c r="E125" t="s">
        <v>90</v>
      </c>
      <c r="F125" t="s">
        <v>20</v>
      </c>
      <c r="G125" t="s">
        <v>20</v>
      </c>
      <c r="H125" t="s">
        <v>20</v>
      </c>
      <c r="I125" t="s">
        <v>20</v>
      </c>
      <c r="J125" t="s">
        <v>20</v>
      </c>
      <c r="K125" t="s">
        <v>20</v>
      </c>
      <c r="L125" t="s">
        <v>20</v>
      </c>
      <c r="M125" t="s">
        <v>20</v>
      </c>
      <c r="N125" t="s">
        <v>20</v>
      </c>
      <c r="O125">
        <v>4</v>
      </c>
      <c r="P125" t="s">
        <v>26</v>
      </c>
    </row>
    <row r="126" spans="1:16">
      <c r="A126" t="s">
        <v>97</v>
      </c>
      <c r="B126" t="s">
        <v>71</v>
      </c>
      <c r="C126" t="s">
        <v>65</v>
      </c>
      <c r="D126">
        <v>12</v>
      </c>
      <c r="E126" t="s">
        <v>90</v>
      </c>
      <c r="F126" t="s">
        <v>22</v>
      </c>
      <c r="G126" t="s">
        <v>22</v>
      </c>
      <c r="H126" t="s">
        <v>20</v>
      </c>
      <c r="I126" t="s">
        <v>20</v>
      </c>
      <c r="J126" t="s">
        <v>20</v>
      </c>
      <c r="K126" t="s">
        <v>21</v>
      </c>
      <c r="L126" t="s">
        <v>20</v>
      </c>
      <c r="M126" t="s">
        <v>20</v>
      </c>
      <c r="N126" t="s">
        <v>20</v>
      </c>
      <c r="O126">
        <v>4</v>
      </c>
      <c r="P126" t="s">
        <v>26</v>
      </c>
    </row>
    <row r="127" spans="1:16">
      <c r="A127" t="s">
        <v>98</v>
      </c>
      <c r="B127" t="s">
        <v>73</v>
      </c>
      <c r="C127" t="s">
        <v>65</v>
      </c>
      <c r="D127">
        <v>221304</v>
      </c>
      <c r="E127" t="s">
        <v>90</v>
      </c>
      <c r="F127" t="s">
        <v>20</v>
      </c>
      <c r="G127" t="s">
        <v>20</v>
      </c>
      <c r="H127" t="s">
        <v>20</v>
      </c>
      <c r="I127" t="s">
        <v>20</v>
      </c>
      <c r="J127" t="s">
        <v>20</v>
      </c>
      <c r="K127" t="s">
        <v>20</v>
      </c>
      <c r="L127" t="s">
        <v>20</v>
      </c>
      <c r="M127" t="s">
        <v>20</v>
      </c>
      <c r="N127" t="s">
        <v>20</v>
      </c>
      <c r="O127">
        <v>5</v>
      </c>
      <c r="P127" t="s">
        <v>26</v>
      </c>
    </row>
    <row r="128" spans="1:16" ht="15.75" thickBot="1">
      <c r="A128" t="s">
        <v>99</v>
      </c>
      <c r="B128" t="s">
        <v>75</v>
      </c>
      <c r="C128" t="s">
        <v>65</v>
      </c>
      <c r="D128">
        <v>221294</v>
      </c>
      <c r="E128" t="s">
        <v>90</v>
      </c>
      <c r="F128" t="s">
        <v>20</v>
      </c>
      <c r="G128" t="s">
        <v>20</v>
      </c>
      <c r="H128" t="s">
        <v>20</v>
      </c>
      <c r="I128" t="s">
        <v>20</v>
      </c>
      <c r="J128" t="s">
        <v>20</v>
      </c>
      <c r="K128" t="s">
        <v>20</v>
      </c>
      <c r="L128" t="s">
        <v>20</v>
      </c>
      <c r="M128" t="s">
        <v>20</v>
      </c>
      <c r="N128" t="s">
        <v>20</v>
      </c>
      <c r="O128">
        <v>4</v>
      </c>
      <c r="P128" t="s">
        <v>32</v>
      </c>
    </row>
    <row r="129" spans="1:16">
      <c r="E129" s="5" t="s">
        <v>29</v>
      </c>
      <c r="F129" s="6">
        <f>COUNTIF(F125:F128,"Strongly Agree")</f>
        <v>0</v>
      </c>
      <c r="G129" s="6">
        <f t="shared" ref="G129" si="104">COUNTIF(G125:G128,"Strongly Agree")</f>
        <v>0</v>
      </c>
      <c r="H129" s="6">
        <f t="shared" ref="H129" si="105">COUNTIF(H125:H128,"Strongly Agree")</f>
        <v>0</v>
      </c>
      <c r="I129" s="6">
        <f t="shared" ref="I129" si="106">COUNTIF(I125:I128,"Strongly Agree")</f>
        <v>0</v>
      </c>
      <c r="J129" s="6">
        <f t="shared" ref="J129" si="107">COUNTIF(J125:J128,"Strongly Agree")</f>
        <v>0</v>
      </c>
      <c r="K129" s="6">
        <f t="shared" ref="K129" si="108">COUNTIF(K125:K128,"Strongly Agree")</f>
        <v>0</v>
      </c>
      <c r="L129" s="6">
        <f t="shared" ref="L129" si="109">COUNTIF(L125:L128,"Strongly Agree")</f>
        <v>0</v>
      </c>
      <c r="M129" s="6">
        <f t="shared" ref="M129" si="110">COUNTIF(M125:M128,"Strongly Agree")</f>
        <v>0</v>
      </c>
      <c r="N129" s="7">
        <f t="shared" ref="N129" si="111">COUNTIF(N125:N128,"Strongly Agree")</f>
        <v>0</v>
      </c>
      <c r="O129" s="2">
        <f>COUNTIF(O123:O128,"5")</f>
        <v>2</v>
      </c>
      <c r="P129" s="2">
        <f>COUNTIF(P124:P128,"Highly Satisfied")</f>
        <v>2</v>
      </c>
    </row>
    <row r="130" spans="1:16">
      <c r="E130" s="8" t="s">
        <v>20</v>
      </c>
      <c r="F130" s="2">
        <f>COUNTIF(F125:F128,"Agree")</f>
        <v>3</v>
      </c>
      <c r="G130" s="2">
        <f t="shared" ref="G130:N130" si="112">COUNTIF(G125:G128,"Agree")</f>
        <v>3</v>
      </c>
      <c r="H130" s="2">
        <f t="shared" si="112"/>
        <v>4</v>
      </c>
      <c r="I130" s="2">
        <f t="shared" si="112"/>
        <v>4</v>
      </c>
      <c r="J130" s="2">
        <f t="shared" si="112"/>
        <v>4</v>
      </c>
      <c r="K130" s="2">
        <f t="shared" si="112"/>
        <v>3</v>
      </c>
      <c r="L130" s="2">
        <f t="shared" si="112"/>
        <v>4</v>
      </c>
      <c r="M130" s="2">
        <f t="shared" si="112"/>
        <v>4</v>
      </c>
      <c r="N130" s="9">
        <f t="shared" si="112"/>
        <v>4</v>
      </c>
      <c r="O130" s="2">
        <f>COUNTIF(O123:O128,"4")</f>
        <v>3</v>
      </c>
      <c r="P130" s="2">
        <f>COUNTIF(P124:P128,"Satisfied")</f>
        <v>3</v>
      </c>
    </row>
    <row r="131" spans="1:16">
      <c r="E131" s="8" t="s">
        <v>21</v>
      </c>
      <c r="F131" s="2">
        <f>COUNTIF(F125:F128,"Not Agree &amp; Not Disagree")</f>
        <v>0</v>
      </c>
      <c r="G131" s="2">
        <f t="shared" ref="G131:N131" si="113">COUNTIF(G125:G128,"Not Agree &amp; Not Disagree")</f>
        <v>0</v>
      </c>
      <c r="H131" s="2">
        <f t="shared" si="113"/>
        <v>0</v>
      </c>
      <c r="I131" s="2">
        <f t="shared" si="113"/>
        <v>0</v>
      </c>
      <c r="J131" s="2">
        <f t="shared" si="113"/>
        <v>0</v>
      </c>
      <c r="K131" s="2">
        <f t="shared" si="113"/>
        <v>1</v>
      </c>
      <c r="L131" s="2">
        <f t="shared" si="113"/>
        <v>0</v>
      </c>
      <c r="M131" s="2">
        <f t="shared" si="113"/>
        <v>0</v>
      </c>
      <c r="N131" s="9">
        <f t="shared" si="113"/>
        <v>0</v>
      </c>
      <c r="O131" s="2">
        <f>COUNTIF(O123:O128,3)</f>
        <v>1</v>
      </c>
      <c r="P131" s="2">
        <f>COUNTIF(P124:P128,"Avarage")</f>
        <v>0</v>
      </c>
    </row>
    <row r="132" spans="1:16">
      <c r="E132" s="8" t="s">
        <v>22</v>
      </c>
      <c r="F132" s="2">
        <f>COUNTIF(F125:F128,"Disagree")</f>
        <v>1</v>
      </c>
      <c r="G132" s="2">
        <f t="shared" ref="G132:N132" si="114">COUNTIF(G125:G128,"Disagree")</f>
        <v>1</v>
      </c>
      <c r="H132" s="2">
        <f t="shared" si="114"/>
        <v>0</v>
      </c>
      <c r="I132" s="2">
        <f t="shared" si="114"/>
        <v>0</v>
      </c>
      <c r="J132" s="2">
        <f t="shared" si="114"/>
        <v>0</v>
      </c>
      <c r="K132" s="2">
        <f t="shared" si="114"/>
        <v>0</v>
      </c>
      <c r="L132" s="2">
        <f t="shared" si="114"/>
        <v>0</v>
      </c>
      <c r="M132" s="2">
        <f t="shared" si="114"/>
        <v>0</v>
      </c>
      <c r="N132" s="9">
        <f t="shared" si="114"/>
        <v>0</v>
      </c>
      <c r="O132" s="2">
        <f>COUNTIF(O123:O128,2)</f>
        <v>0</v>
      </c>
      <c r="P132" s="2">
        <f>COUNTIF(P124:P128,"Dissatisfied")</f>
        <v>0</v>
      </c>
    </row>
    <row r="133" spans="1:16" ht="15.75" thickBot="1">
      <c r="E133" s="10" t="s">
        <v>103</v>
      </c>
      <c r="F133" s="11">
        <f>COUNTIF(F125:F128,"Strongly Disagree")</f>
        <v>0</v>
      </c>
      <c r="G133" s="11">
        <f t="shared" ref="G133:N133" si="115">COUNTIF(G125:G128,"Strongly Disagree")</f>
        <v>0</v>
      </c>
      <c r="H133" s="11">
        <f t="shared" si="115"/>
        <v>0</v>
      </c>
      <c r="I133" s="11">
        <f t="shared" si="115"/>
        <v>0</v>
      </c>
      <c r="J133" s="11">
        <f t="shared" si="115"/>
        <v>0</v>
      </c>
      <c r="K133" s="11">
        <f t="shared" si="115"/>
        <v>0</v>
      </c>
      <c r="L133" s="11">
        <f t="shared" si="115"/>
        <v>0</v>
      </c>
      <c r="M133" s="11">
        <f t="shared" si="115"/>
        <v>0</v>
      </c>
      <c r="N133" s="12">
        <f t="shared" si="115"/>
        <v>0</v>
      </c>
      <c r="O133" s="2">
        <f>COUNTIF(O123:O128,1)</f>
        <v>0</v>
      </c>
      <c r="P133" s="2">
        <f>COUNTIF(P124:P128,"Highly Dissatisfied")</f>
        <v>0</v>
      </c>
    </row>
    <row r="134" spans="1:16">
      <c r="E134" s="3"/>
      <c r="F134" s="4"/>
      <c r="G134" s="4"/>
      <c r="H134" s="4"/>
      <c r="I134" s="4"/>
      <c r="J134" s="4"/>
      <c r="K134" s="4"/>
      <c r="L134" s="4"/>
      <c r="M134" s="4"/>
      <c r="N134" s="4"/>
    </row>
    <row r="135" spans="1:16" s="13" customFormat="1" ht="29.25" customHeight="1">
      <c r="A135" s="13" t="s">
        <v>0</v>
      </c>
      <c r="B135" s="13" t="s">
        <v>1</v>
      </c>
      <c r="C135" s="13" t="s">
        <v>2</v>
      </c>
      <c r="D135" s="13" t="s">
        <v>3</v>
      </c>
      <c r="E135" s="13" t="s">
        <v>4</v>
      </c>
      <c r="F135" s="14" t="s">
        <v>5</v>
      </c>
      <c r="G135" s="14" t="s">
        <v>6</v>
      </c>
      <c r="H135" s="15" t="s">
        <v>7</v>
      </c>
      <c r="I135" s="15" t="s">
        <v>8</v>
      </c>
      <c r="J135" s="14" t="s">
        <v>9</v>
      </c>
      <c r="K135" s="14" t="s">
        <v>10</v>
      </c>
      <c r="L135" s="15" t="s">
        <v>11</v>
      </c>
      <c r="M135" s="14" t="s">
        <v>12</v>
      </c>
      <c r="N135" s="15" t="s">
        <v>13</v>
      </c>
      <c r="O135" s="14" t="s">
        <v>14</v>
      </c>
      <c r="P135" s="14" t="s">
        <v>15</v>
      </c>
    </row>
    <row r="136" spans="1:16" s="13" customFormat="1">
      <c r="A136" s="13" t="s">
        <v>100</v>
      </c>
      <c r="B136" s="13" t="s">
        <v>35</v>
      </c>
      <c r="C136" s="13" t="s">
        <v>55</v>
      </c>
      <c r="D136" s="13">
        <v>220245</v>
      </c>
      <c r="E136" s="13" t="s">
        <v>101</v>
      </c>
      <c r="F136" s="13" t="s">
        <v>22</v>
      </c>
      <c r="G136" s="13" t="s">
        <v>102</v>
      </c>
      <c r="H136" s="13" t="s">
        <v>20</v>
      </c>
      <c r="I136" s="13" t="s">
        <v>103</v>
      </c>
      <c r="J136" s="13" t="s">
        <v>103</v>
      </c>
      <c r="K136" s="13" t="s">
        <v>22</v>
      </c>
      <c r="L136" s="13" t="s">
        <v>21</v>
      </c>
      <c r="M136" s="13" t="s">
        <v>20</v>
      </c>
      <c r="N136" s="13" t="s">
        <v>22</v>
      </c>
      <c r="O136" s="13">
        <v>3</v>
      </c>
      <c r="P136" s="13" t="s">
        <v>33</v>
      </c>
    </row>
    <row r="137" spans="1:16" s="13" customFormat="1">
      <c r="A137" s="13" t="s">
        <v>104</v>
      </c>
      <c r="B137" s="13" t="s">
        <v>58</v>
      </c>
      <c r="C137" s="13" t="s">
        <v>55</v>
      </c>
      <c r="D137" s="13">
        <v>220253</v>
      </c>
      <c r="E137" s="13" t="s">
        <v>101</v>
      </c>
      <c r="F137" s="13" t="s">
        <v>20</v>
      </c>
      <c r="G137" s="13" t="s">
        <v>20</v>
      </c>
      <c r="H137" s="13" t="s">
        <v>20</v>
      </c>
      <c r="I137" s="13" t="s">
        <v>20</v>
      </c>
      <c r="J137" s="13" t="s">
        <v>20</v>
      </c>
      <c r="K137" s="13" t="s">
        <v>20</v>
      </c>
      <c r="L137" s="13" t="s">
        <v>20</v>
      </c>
      <c r="M137" s="13" t="s">
        <v>20</v>
      </c>
      <c r="N137" s="13" t="s">
        <v>21</v>
      </c>
      <c r="O137" s="13">
        <v>4</v>
      </c>
      <c r="P137" s="13" t="s">
        <v>26</v>
      </c>
    </row>
    <row r="138" spans="1:16" s="13" customFormat="1">
      <c r="A138" s="13" t="s">
        <v>105</v>
      </c>
      <c r="B138" s="13" t="s">
        <v>60</v>
      </c>
      <c r="C138" s="13" t="s">
        <v>55</v>
      </c>
      <c r="E138" s="13" t="s">
        <v>101</v>
      </c>
      <c r="F138" s="13" t="s">
        <v>20</v>
      </c>
      <c r="G138" s="13" t="s">
        <v>20</v>
      </c>
      <c r="H138" s="13" t="s">
        <v>21</v>
      </c>
      <c r="I138" s="13" t="s">
        <v>20</v>
      </c>
      <c r="J138" s="13" t="s">
        <v>20</v>
      </c>
      <c r="K138" s="13" t="s">
        <v>20</v>
      </c>
      <c r="L138" s="13" t="s">
        <v>20</v>
      </c>
      <c r="M138" s="13" t="s">
        <v>29</v>
      </c>
      <c r="N138" s="13" t="s">
        <v>21</v>
      </c>
      <c r="O138" s="13">
        <v>4</v>
      </c>
      <c r="P138" s="13" t="s">
        <v>26</v>
      </c>
    </row>
    <row r="139" spans="1:16" s="13" customFormat="1">
      <c r="A139" s="13" t="s">
        <v>106</v>
      </c>
      <c r="B139" s="13" t="s">
        <v>60</v>
      </c>
      <c r="C139" s="13" t="s">
        <v>55</v>
      </c>
      <c r="D139" s="13">
        <v>220246</v>
      </c>
      <c r="E139" s="13" t="s">
        <v>101</v>
      </c>
      <c r="F139" s="13" t="s">
        <v>21</v>
      </c>
      <c r="G139" s="13" t="s">
        <v>20</v>
      </c>
      <c r="H139" s="13" t="s">
        <v>20</v>
      </c>
      <c r="I139" s="13" t="s">
        <v>29</v>
      </c>
      <c r="J139" s="13" t="s">
        <v>20</v>
      </c>
      <c r="K139" s="13" t="s">
        <v>20</v>
      </c>
      <c r="L139" s="13" t="s">
        <v>20</v>
      </c>
      <c r="M139" s="13" t="s">
        <v>20</v>
      </c>
      <c r="N139" s="13" t="s">
        <v>21</v>
      </c>
      <c r="O139" s="13">
        <v>4</v>
      </c>
      <c r="P139" s="13" t="s">
        <v>26</v>
      </c>
    </row>
    <row r="140" spans="1:16" s="13" customFormat="1" ht="15.75" thickBot="1">
      <c r="A140" s="13" t="s">
        <v>107</v>
      </c>
      <c r="B140" s="13" t="s">
        <v>62</v>
      </c>
      <c r="C140" s="13" t="s">
        <v>55</v>
      </c>
      <c r="D140" s="13">
        <v>220249</v>
      </c>
      <c r="E140" s="13" t="s">
        <v>101</v>
      </c>
      <c r="F140" s="13" t="s">
        <v>21</v>
      </c>
      <c r="G140" s="13" t="s">
        <v>102</v>
      </c>
      <c r="H140" s="13" t="s">
        <v>29</v>
      </c>
      <c r="I140" s="13" t="s">
        <v>21</v>
      </c>
      <c r="J140" s="13" t="s">
        <v>21</v>
      </c>
      <c r="K140" s="13" t="s">
        <v>21</v>
      </c>
      <c r="L140" s="13" t="s">
        <v>21</v>
      </c>
      <c r="M140" s="13" t="s">
        <v>21</v>
      </c>
      <c r="N140" s="13" t="s">
        <v>21</v>
      </c>
      <c r="O140" s="13">
        <v>4</v>
      </c>
      <c r="P140" s="13" t="s">
        <v>23</v>
      </c>
    </row>
    <row r="141" spans="1:16" s="13" customFormat="1">
      <c r="E141" s="30" t="s">
        <v>29</v>
      </c>
      <c r="F141" s="24">
        <f>COUNTIF(F137:F140,"Strongly Agree")</f>
        <v>0</v>
      </c>
      <c r="G141" s="24">
        <f t="shared" ref="G141" si="116">COUNTIF(G137:G140,"Strongly Agree")</f>
        <v>0</v>
      </c>
      <c r="H141" s="24">
        <f t="shared" ref="H141" si="117">COUNTIF(H137:H140,"Strongly Agree")</f>
        <v>1</v>
      </c>
      <c r="I141" s="24">
        <f t="shared" ref="I141" si="118">COUNTIF(I137:I140,"Strongly Agree")</f>
        <v>1</v>
      </c>
      <c r="J141" s="24">
        <f t="shared" ref="J141" si="119">COUNTIF(J137:J140,"Strongly Agree")</f>
        <v>0</v>
      </c>
      <c r="K141" s="24">
        <f t="shared" ref="K141" si="120">COUNTIF(K137:K140,"Strongly Agree")</f>
        <v>0</v>
      </c>
      <c r="L141" s="24">
        <f t="shared" ref="L141" si="121">COUNTIF(L137:L140,"Strongly Agree")</f>
        <v>0</v>
      </c>
      <c r="M141" s="24">
        <f t="shared" ref="M141" si="122">COUNTIF(M137:M140,"Strongly Agree")</f>
        <v>1</v>
      </c>
      <c r="N141" s="25">
        <f t="shared" ref="N141" si="123">COUNTIF(N137:N140,"Strongly Agree")</f>
        <v>0</v>
      </c>
      <c r="O141" s="2">
        <f>COUNTIF(O135:O140,"5")</f>
        <v>0</v>
      </c>
      <c r="P141" s="2">
        <f>COUNTIF(P136:P140,"Highly Satisfied")</f>
        <v>0</v>
      </c>
    </row>
    <row r="142" spans="1:16" s="13" customFormat="1">
      <c r="E142" s="31" t="s">
        <v>20</v>
      </c>
      <c r="F142" s="16">
        <f>COUNTIF(F137:F140,"Agree")</f>
        <v>2</v>
      </c>
      <c r="G142" s="16">
        <f t="shared" ref="G142:N142" si="124">COUNTIF(G137:G140,"Agree")</f>
        <v>3</v>
      </c>
      <c r="H142" s="16">
        <f t="shared" si="124"/>
        <v>2</v>
      </c>
      <c r="I142" s="16">
        <f t="shared" si="124"/>
        <v>2</v>
      </c>
      <c r="J142" s="16">
        <f t="shared" si="124"/>
        <v>3</v>
      </c>
      <c r="K142" s="16">
        <f t="shared" si="124"/>
        <v>3</v>
      </c>
      <c r="L142" s="16">
        <f t="shared" si="124"/>
        <v>3</v>
      </c>
      <c r="M142" s="16">
        <f t="shared" si="124"/>
        <v>2</v>
      </c>
      <c r="N142" s="26">
        <f t="shared" si="124"/>
        <v>0</v>
      </c>
      <c r="O142" s="2">
        <f>COUNTIF(O135:O140,"4")</f>
        <v>4</v>
      </c>
      <c r="P142" s="2">
        <f>COUNTIF(P136:P140,"Satisfied")</f>
        <v>3</v>
      </c>
    </row>
    <row r="143" spans="1:16" s="13" customFormat="1">
      <c r="E143" s="31" t="s">
        <v>21</v>
      </c>
      <c r="F143" s="16">
        <f>COUNTIF(F137:F140,"Not Agree &amp; Not Disagree")</f>
        <v>2</v>
      </c>
      <c r="G143" s="16">
        <f t="shared" ref="G143:N143" si="125">COUNTIF(G137:G140,"Not Agree &amp; Not Disagree")</f>
        <v>0</v>
      </c>
      <c r="H143" s="16">
        <f t="shared" si="125"/>
        <v>1</v>
      </c>
      <c r="I143" s="16">
        <f t="shared" si="125"/>
        <v>1</v>
      </c>
      <c r="J143" s="16">
        <f t="shared" si="125"/>
        <v>1</v>
      </c>
      <c r="K143" s="16">
        <f t="shared" si="125"/>
        <v>1</v>
      </c>
      <c r="L143" s="16">
        <f t="shared" si="125"/>
        <v>1</v>
      </c>
      <c r="M143" s="16">
        <f t="shared" si="125"/>
        <v>1</v>
      </c>
      <c r="N143" s="26">
        <f t="shared" si="125"/>
        <v>4</v>
      </c>
      <c r="O143" s="2">
        <f>COUNTIF(O135:O140,3)</f>
        <v>1</v>
      </c>
      <c r="P143" s="2">
        <f>COUNTIF(P136:P140,"Avarage")</f>
        <v>1</v>
      </c>
    </row>
    <row r="144" spans="1:16" s="13" customFormat="1">
      <c r="E144" s="31" t="s">
        <v>22</v>
      </c>
      <c r="F144" s="16">
        <f>COUNTIF(F137:F140,"Disagree")</f>
        <v>0</v>
      </c>
      <c r="G144" s="16">
        <f t="shared" ref="G144:N144" si="126">COUNTIF(G137:G140,"Disagree")</f>
        <v>0</v>
      </c>
      <c r="H144" s="16">
        <f t="shared" si="126"/>
        <v>0</v>
      </c>
      <c r="I144" s="16">
        <f t="shared" si="126"/>
        <v>0</v>
      </c>
      <c r="J144" s="16">
        <f t="shared" si="126"/>
        <v>0</v>
      </c>
      <c r="K144" s="16">
        <f t="shared" si="126"/>
        <v>0</v>
      </c>
      <c r="L144" s="16">
        <f t="shared" si="126"/>
        <v>0</v>
      </c>
      <c r="M144" s="16">
        <f t="shared" si="126"/>
        <v>0</v>
      </c>
      <c r="N144" s="26">
        <f t="shared" si="126"/>
        <v>0</v>
      </c>
      <c r="O144" s="2">
        <f>COUNTIF(O135:O140,2)</f>
        <v>0</v>
      </c>
      <c r="P144" s="2">
        <f>COUNTIF(P136:P140,"Dissatisfied")</f>
        <v>1</v>
      </c>
    </row>
    <row r="145" spans="1:16" s="13" customFormat="1" ht="15.75" thickBot="1">
      <c r="E145" s="32" t="s">
        <v>103</v>
      </c>
      <c r="F145" s="28">
        <f>COUNTIF(F137:F140,"Strongly Disagree")</f>
        <v>0</v>
      </c>
      <c r="G145" s="28">
        <f t="shared" ref="G145:N145" si="127">COUNTIF(G137:G140,"Strongly Disagree")</f>
        <v>0</v>
      </c>
      <c r="H145" s="28">
        <f t="shared" si="127"/>
        <v>0</v>
      </c>
      <c r="I145" s="28">
        <f t="shared" si="127"/>
        <v>0</v>
      </c>
      <c r="J145" s="28">
        <f t="shared" si="127"/>
        <v>0</v>
      </c>
      <c r="K145" s="28">
        <f t="shared" si="127"/>
        <v>0</v>
      </c>
      <c r="L145" s="28">
        <f t="shared" si="127"/>
        <v>0</v>
      </c>
      <c r="M145" s="28">
        <f t="shared" si="127"/>
        <v>0</v>
      </c>
      <c r="N145" s="29">
        <f t="shared" si="127"/>
        <v>0</v>
      </c>
      <c r="O145" s="2">
        <f>COUNTIF(O135:O140,1)</f>
        <v>0</v>
      </c>
      <c r="P145" s="2">
        <f>COUNTIF(P136:P140,"Highly Dissatisfied")</f>
        <v>0</v>
      </c>
    </row>
    <row r="146" spans="1:16">
      <c r="E146" s="3"/>
      <c r="F146" s="4"/>
      <c r="G146" s="4"/>
      <c r="H146" s="4"/>
      <c r="I146" s="4"/>
      <c r="J146" s="4"/>
      <c r="K146" s="4"/>
      <c r="L146" s="4"/>
      <c r="M146" s="4"/>
      <c r="N146" s="4"/>
    </row>
    <row r="147" spans="1:16" ht="38.25" customHeight="1">
      <c r="A147" s="13" t="s">
        <v>0</v>
      </c>
      <c r="B147" s="13" t="s">
        <v>1</v>
      </c>
      <c r="C147" s="13" t="s">
        <v>2</v>
      </c>
      <c r="D147" s="13" t="s">
        <v>3</v>
      </c>
      <c r="E147" s="13" t="s">
        <v>4</v>
      </c>
      <c r="F147" s="14" t="s">
        <v>5</v>
      </c>
      <c r="G147" s="14" t="s">
        <v>6</v>
      </c>
      <c r="H147" s="15" t="s">
        <v>7</v>
      </c>
      <c r="I147" s="15" t="s">
        <v>8</v>
      </c>
      <c r="J147" s="14" t="s">
        <v>9</v>
      </c>
      <c r="K147" s="14" t="s">
        <v>10</v>
      </c>
      <c r="L147" s="15" t="s">
        <v>11</v>
      </c>
      <c r="M147" s="14" t="s">
        <v>12</v>
      </c>
      <c r="N147" s="15" t="s">
        <v>13</v>
      </c>
      <c r="O147" s="14" t="s">
        <v>14</v>
      </c>
      <c r="P147" s="14" t="s">
        <v>15</v>
      </c>
    </row>
    <row r="148" spans="1:16">
      <c r="A148" s="13" t="s">
        <v>108</v>
      </c>
      <c r="B148" s="13" t="s">
        <v>81</v>
      </c>
      <c r="C148" s="13" t="s">
        <v>65</v>
      </c>
      <c r="D148" s="13">
        <v>221309</v>
      </c>
      <c r="E148" s="13" t="s">
        <v>101</v>
      </c>
      <c r="F148" s="13" t="s">
        <v>20</v>
      </c>
      <c r="G148" s="13" t="s">
        <v>20</v>
      </c>
      <c r="H148" s="13" t="s">
        <v>20</v>
      </c>
      <c r="I148" s="13" t="s">
        <v>20</v>
      </c>
      <c r="J148" s="13" t="s">
        <v>20</v>
      </c>
      <c r="K148" s="13" t="s">
        <v>29</v>
      </c>
      <c r="L148" s="13" t="s">
        <v>20</v>
      </c>
      <c r="M148" s="13" t="s">
        <v>20</v>
      </c>
      <c r="N148" s="13" t="s">
        <v>20</v>
      </c>
      <c r="O148" s="13">
        <v>4</v>
      </c>
      <c r="P148" s="13" t="s">
        <v>26</v>
      </c>
    </row>
    <row r="149" spans="1:16">
      <c r="A149" s="13" t="s">
        <v>109</v>
      </c>
      <c r="B149" s="13" t="s">
        <v>69</v>
      </c>
      <c r="C149" s="13" t="s">
        <v>65</v>
      </c>
      <c r="D149" s="13">
        <v>221307</v>
      </c>
      <c r="E149" s="13" t="s">
        <v>101</v>
      </c>
      <c r="F149" s="13" t="s">
        <v>20</v>
      </c>
      <c r="G149" s="13" t="s">
        <v>20</v>
      </c>
      <c r="H149" s="13" t="s">
        <v>20</v>
      </c>
      <c r="I149" s="13" t="s">
        <v>20</v>
      </c>
      <c r="J149" s="13" t="s">
        <v>20</v>
      </c>
      <c r="K149" s="13" t="s">
        <v>20</v>
      </c>
      <c r="L149" s="13" t="s">
        <v>20</v>
      </c>
      <c r="M149" s="13" t="s">
        <v>20</v>
      </c>
      <c r="N149" s="13" t="s">
        <v>20</v>
      </c>
      <c r="O149" s="13">
        <v>4</v>
      </c>
      <c r="P149" s="13" t="s">
        <v>26</v>
      </c>
    </row>
    <row r="150" spans="1:16">
      <c r="A150" s="13" t="s">
        <v>110</v>
      </c>
      <c r="B150" s="13" t="s">
        <v>71</v>
      </c>
      <c r="C150" s="13" t="s">
        <v>65</v>
      </c>
      <c r="D150" s="13">
        <v>12</v>
      </c>
      <c r="E150" s="13" t="s">
        <v>101</v>
      </c>
      <c r="F150" s="13" t="s">
        <v>21</v>
      </c>
      <c r="G150" s="13" t="s">
        <v>22</v>
      </c>
      <c r="H150" s="13" t="s">
        <v>22</v>
      </c>
      <c r="I150" s="13" t="s">
        <v>21</v>
      </c>
      <c r="J150" s="13" t="s">
        <v>20</v>
      </c>
      <c r="K150" s="13" t="s">
        <v>22</v>
      </c>
      <c r="L150" s="13" t="s">
        <v>21</v>
      </c>
      <c r="M150" s="13" t="s">
        <v>22</v>
      </c>
      <c r="N150" s="13" t="s">
        <v>20</v>
      </c>
      <c r="O150" s="13">
        <v>2</v>
      </c>
      <c r="P150" s="13" t="s">
        <v>33</v>
      </c>
    </row>
    <row r="151" spans="1:16">
      <c r="A151" s="13" t="s">
        <v>111</v>
      </c>
      <c r="B151" s="13" t="s">
        <v>73</v>
      </c>
      <c r="C151" s="13" t="s">
        <v>65</v>
      </c>
      <c r="D151" s="13">
        <v>221304</v>
      </c>
      <c r="E151" s="13" t="s">
        <v>101</v>
      </c>
      <c r="F151" s="13" t="s">
        <v>20</v>
      </c>
      <c r="G151" s="13" t="s">
        <v>20</v>
      </c>
      <c r="H151" s="13" t="s">
        <v>20</v>
      </c>
      <c r="I151" s="13" t="s">
        <v>20</v>
      </c>
      <c r="J151" s="13" t="s">
        <v>20</v>
      </c>
      <c r="K151" s="13" t="s">
        <v>20</v>
      </c>
      <c r="L151" s="13" t="s">
        <v>20</v>
      </c>
      <c r="M151" s="13" t="s">
        <v>20</v>
      </c>
      <c r="N151" s="13" t="s">
        <v>20</v>
      </c>
      <c r="O151" s="13">
        <v>5</v>
      </c>
      <c r="P151" s="13" t="s">
        <v>26</v>
      </c>
    </row>
    <row r="152" spans="1:16" ht="15.75" thickBot="1">
      <c r="A152" s="13" t="s">
        <v>112</v>
      </c>
      <c r="B152" s="13" t="s">
        <v>75</v>
      </c>
      <c r="C152" s="13" t="s">
        <v>65</v>
      </c>
      <c r="D152" s="13">
        <v>221294</v>
      </c>
      <c r="E152" s="13" t="s">
        <v>101</v>
      </c>
      <c r="F152" s="13" t="s">
        <v>20</v>
      </c>
      <c r="G152" s="13" t="s">
        <v>20</v>
      </c>
      <c r="H152" s="13" t="s">
        <v>20</v>
      </c>
      <c r="I152" s="13" t="s">
        <v>20</v>
      </c>
      <c r="J152" s="13" t="s">
        <v>20</v>
      </c>
      <c r="K152" s="13" t="s">
        <v>20</v>
      </c>
      <c r="L152" s="13" t="s">
        <v>20</v>
      </c>
      <c r="M152" s="13" t="s">
        <v>20</v>
      </c>
      <c r="N152" s="13" t="s">
        <v>20</v>
      </c>
      <c r="O152" s="13">
        <v>4</v>
      </c>
      <c r="P152" s="13" t="s">
        <v>32</v>
      </c>
    </row>
    <row r="153" spans="1:16">
      <c r="A153" s="13"/>
      <c r="B153" s="13"/>
      <c r="C153" s="13"/>
      <c r="D153" s="13"/>
      <c r="E153" s="30" t="s">
        <v>29</v>
      </c>
      <c r="F153" s="24">
        <f>COUNTIF(F149:F152,"Strongly Agree")</f>
        <v>0</v>
      </c>
      <c r="G153" s="24">
        <f t="shared" ref="G153" si="128">COUNTIF(G149:G152,"Strongly Agree")</f>
        <v>0</v>
      </c>
      <c r="H153" s="24">
        <f t="shared" ref="H153" si="129">COUNTIF(H149:H152,"Strongly Agree")</f>
        <v>0</v>
      </c>
      <c r="I153" s="24">
        <f t="shared" ref="I153" si="130">COUNTIF(I149:I152,"Strongly Agree")</f>
        <v>0</v>
      </c>
      <c r="J153" s="24">
        <f t="shared" ref="J153" si="131">COUNTIF(J149:J152,"Strongly Agree")</f>
        <v>0</v>
      </c>
      <c r="K153" s="24">
        <f t="shared" ref="K153" si="132">COUNTIF(K149:K152,"Strongly Agree")</f>
        <v>0</v>
      </c>
      <c r="L153" s="24">
        <f t="shared" ref="L153" si="133">COUNTIF(L149:L152,"Strongly Agree")</f>
        <v>0</v>
      </c>
      <c r="M153" s="24">
        <f t="shared" ref="M153" si="134">COUNTIF(M149:M152,"Strongly Agree")</f>
        <v>0</v>
      </c>
      <c r="N153" s="25">
        <f t="shared" ref="N153" si="135">COUNTIF(N149:N152,"Strongly Agree")</f>
        <v>0</v>
      </c>
      <c r="O153" s="2">
        <f>COUNTIF(O147:O152,"5")</f>
        <v>1</v>
      </c>
      <c r="P153" s="2">
        <f>COUNTIF(P148:P152,"Highly Satisfied")</f>
        <v>1</v>
      </c>
    </row>
    <row r="154" spans="1:16">
      <c r="A154" s="13"/>
      <c r="B154" s="13"/>
      <c r="C154" s="13"/>
      <c r="D154" s="13"/>
      <c r="E154" s="31" t="s">
        <v>20</v>
      </c>
      <c r="F154" s="16">
        <f>COUNTIF(F149:F152,"Agree")</f>
        <v>3</v>
      </c>
      <c r="G154" s="16">
        <f t="shared" ref="G154:N154" si="136">COUNTIF(G149:G152,"Agree")</f>
        <v>3</v>
      </c>
      <c r="H154" s="16">
        <f t="shared" si="136"/>
        <v>3</v>
      </c>
      <c r="I154" s="16">
        <f t="shared" si="136"/>
        <v>3</v>
      </c>
      <c r="J154" s="16">
        <f t="shared" si="136"/>
        <v>4</v>
      </c>
      <c r="K154" s="16">
        <f t="shared" si="136"/>
        <v>3</v>
      </c>
      <c r="L154" s="16">
        <f t="shared" si="136"/>
        <v>3</v>
      </c>
      <c r="M154" s="16">
        <f t="shared" si="136"/>
        <v>3</v>
      </c>
      <c r="N154" s="26">
        <f t="shared" si="136"/>
        <v>4</v>
      </c>
      <c r="O154" s="2">
        <f>COUNTIF(O147:O152,"4")</f>
        <v>3</v>
      </c>
      <c r="P154" s="2">
        <f>COUNTIF(P148:P152,"Satisfied")</f>
        <v>3</v>
      </c>
    </row>
    <row r="155" spans="1:16">
      <c r="A155" s="13"/>
      <c r="B155" s="13"/>
      <c r="C155" s="13"/>
      <c r="D155" s="13"/>
      <c r="E155" s="31" t="s">
        <v>21</v>
      </c>
      <c r="F155" s="16">
        <f>COUNTIF(F149:F152,"Not Agree &amp; Not Disagree")</f>
        <v>1</v>
      </c>
      <c r="G155" s="16">
        <f t="shared" ref="G155:N155" si="137">COUNTIF(G149:G152,"Not Agree &amp; Not Disagree")</f>
        <v>0</v>
      </c>
      <c r="H155" s="16">
        <f t="shared" si="137"/>
        <v>0</v>
      </c>
      <c r="I155" s="16">
        <f t="shared" si="137"/>
        <v>1</v>
      </c>
      <c r="J155" s="16">
        <f t="shared" si="137"/>
        <v>0</v>
      </c>
      <c r="K155" s="16">
        <f t="shared" si="137"/>
        <v>0</v>
      </c>
      <c r="L155" s="16">
        <f t="shared" si="137"/>
        <v>1</v>
      </c>
      <c r="M155" s="16">
        <f t="shared" si="137"/>
        <v>0</v>
      </c>
      <c r="N155" s="26">
        <f t="shared" si="137"/>
        <v>0</v>
      </c>
      <c r="O155" s="2">
        <f>COUNTIF(O147:O152,3)</f>
        <v>0</v>
      </c>
      <c r="P155" s="2">
        <f>COUNTIF(P148:P152,"Avarage")</f>
        <v>0</v>
      </c>
    </row>
    <row r="156" spans="1:16">
      <c r="A156" s="13"/>
      <c r="B156" s="13"/>
      <c r="C156" s="13"/>
      <c r="D156" s="13"/>
      <c r="E156" s="31" t="s">
        <v>22</v>
      </c>
      <c r="F156" s="16">
        <f>COUNTIF(F149:F152,"Disagree")</f>
        <v>0</v>
      </c>
      <c r="G156" s="16">
        <f t="shared" ref="G156:N156" si="138">COUNTIF(G149:G152,"Disagree")</f>
        <v>1</v>
      </c>
      <c r="H156" s="16">
        <f t="shared" si="138"/>
        <v>1</v>
      </c>
      <c r="I156" s="16">
        <f t="shared" si="138"/>
        <v>0</v>
      </c>
      <c r="J156" s="16">
        <f t="shared" si="138"/>
        <v>0</v>
      </c>
      <c r="K156" s="16">
        <f t="shared" si="138"/>
        <v>1</v>
      </c>
      <c r="L156" s="16">
        <f t="shared" si="138"/>
        <v>0</v>
      </c>
      <c r="M156" s="16">
        <f t="shared" si="138"/>
        <v>1</v>
      </c>
      <c r="N156" s="26">
        <f t="shared" si="138"/>
        <v>0</v>
      </c>
      <c r="O156" s="2">
        <f>COUNTIF(O147:O152,2)</f>
        <v>1</v>
      </c>
      <c r="P156" s="2">
        <f>COUNTIF(P148:P152,"Dissatisfied")</f>
        <v>1</v>
      </c>
    </row>
    <row r="157" spans="1:16" ht="15.75" thickBot="1">
      <c r="A157" s="13"/>
      <c r="B157" s="13"/>
      <c r="C157" s="13"/>
      <c r="D157" s="13"/>
      <c r="E157" s="32" t="s">
        <v>103</v>
      </c>
      <c r="F157" s="28">
        <f>COUNTIF(F149:F152,"Strongly Disagree")</f>
        <v>0</v>
      </c>
      <c r="G157" s="28">
        <f t="shared" ref="G157:N157" si="139">COUNTIF(G149:G152,"Strongly Disagree")</f>
        <v>0</v>
      </c>
      <c r="H157" s="28">
        <f t="shared" si="139"/>
        <v>0</v>
      </c>
      <c r="I157" s="28">
        <f t="shared" si="139"/>
        <v>0</v>
      </c>
      <c r="J157" s="28">
        <f t="shared" si="139"/>
        <v>0</v>
      </c>
      <c r="K157" s="28">
        <f t="shared" si="139"/>
        <v>0</v>
      </c>
      <c r="L157" s="28">
        <f t="shared" si="139"/>
        <v>0</v>
      </c>
      <c r="M157" s="28">
        <f t="shared" si="139"/>
        <v>0</v>
      </c>
      <c r="N157" s="29">
        <f t="shared" si="139"/>
        <v>0</v>
      </c>
      <c r="O157" s="2">
        <f>COUNTIF(O147:O152,1)</f>
        <v>0</v>
      </c>
      <c r="P157" s="2">
        <f>COUNTIF(P148:P152,"Highly Dissatisfied")</f>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P124"/>
  <sheetViews>
    <sheetView topLeftCell="A130" zoomScale="70" zoomScaleNormal="70" workbookViewId="0">
      <selection activeCell="A114" sqref="A114:XFD119"/>
    </sheetView>
  </sheetViews>
  <sheetFormatPr defaultRowHeight="15"/>
  <sheetData>
    <row r="1" spans="1:16" ht="49.5" customHeight="1">
      <c r="A1" s="13" t="s">
        <v>0</v>
      </c>
      <c r="B1" s="13" t="s">
        <v>1</v>
      </c>
      <c r="C1" s="13" t="s">
        <v>2</v>
      </c>
      <c r="D1" s="13" t="s">
        <v>3</v>
      </c>
      <c r="E1" s="13" t="s">
        <v>4</v>
      </c>
      <c r="F1" s="1" t="s">
        <v>113</v>
      </c>
      <c r="G1" s="1" t="s">
        <v>114</v>
      </c>
      <c r="H1" s="1" t="s">
        <v>115</v>
      </c>
      <c r="I1" s="1" t="s">
        <v>116</v>
      </c>
      <c r="J1" s="1" t="s">
        <v>117</v>
      </c>
      <c r="K1" s="1" t="s">
        <v>118</v>
      </c>
      <c r="L1" s="1" t="s">
        <v>119</v>
      </c>
      <c r="M1" s="1" t="s">
        <v>120</v>
      </c>
      <c r="N1" s="1" t="s">
        <v>121</v>
      </c>
      <c r="O1" s="1" t="s">
        <v>122</v>
      </c>
      <c r="P1" s="1" t="s">
        <v>123</v>
      </c>
    </row>
    <row r="2" spans="1:16">
      <c r="A2" t="s">
        <v>34</v>
      </c>
      <c r="B2" t="s">
        <v>35</v>
      </c>
      <c r="C2" t="s">
        <v>36</v>
      </c>
      <c r="D2">
        <v>220245</v>
      </c>
      <c r="E2" t="s">
        <v>37</v>
      </c>
      <c r="F2" t="s">
        <v>29</v>
      </c>
      <c r="G2" t="s">
        <v>29</v>
      </c>
      <c r="H2" t="s">
        <v>29</v>
      </c>
      <c r="I2" t="s">
        <v>20</v>
      </c>
      <c r="J2" t="s">
        <v>20</v>
      </c>
      <c r="K2" t="s">
        <v>29</v>
      </c>
      <c r="L2" t="s">
        <v>20</v>
      </c>
      <c r="M2" t="s">
        <v>20</v>
      </c>
      <c r="N2" t="s">
        <v>20</v>
      </c>
      <c r="O2">
        <v>5</v>
      </c>
      <c r="P2" t="s">
        <v>32</v>
      </c>
    </row>
    <row r="3" spans="1:16">
      <c r="E3" s="18" t="s">
        <v>29</v>
      </c>
      <c r="F3" s="17">
        <f>COUNTIF(F2,"Strongly Agree")</f>
        <v>1</v>
      </c>
      <c r="G3" s="2">
        <f t="shared" ref="G3:N3" si="0">COUNTIF(G2,"Strongly Agree")</f>
        <v>1</v>
      </c>
      <c r="H3" s="2">
        <f t="shared" si="0"/>
        <v>1</v>
      </c>
      <c r="I3" s="2">
        <f t="shared" si="0"/>
        <v>0</v>
      </c>
      <c r="J3" s="2">
        <f t="shared" si="0"/>
        <v>0</v>
      </c>
      <c r="K3" s="2">
        <f t="shared" si="0"/>
        <v>1</v>
      </c>
      <c r="L3" s="2">
        <f t="shared" si="0"/>
        <v>0</v>
      </c>
      <c r="M3" s="2">
        <f t="shared" si="0"/>
        <v>0</v>
      </c>
      <c r="N3" s="2">
        <f t="shared" si="0"/>
        <v>0</v>
      </c>
      <c r="O3" s="2">
        <f>COUNTIF(O2,"5")</f>
        <v>1</v>
      </c>
      <c r="P3" s="2">
        <f>COUNTIF(P2,"Highly Satisfied")</f>
        <v>1</v>
      </c>
    </row>
    <row r="4" spans="1:16">
      <c r="E4" s="18" t="s">
        <v>20</v>
      </c>
      <c r="F4" s="17">
        <f>COUNTIF(F2,"Agree")</f>
        <v>0</v>
      </c>
      <c r="G4" s="2">
        <f t="shared" ref="G4:N4" si="1">COUNTIF(G2,"Agree")</f>
        <v>0</v>
      </c>
      <c r="H4" s="2">
        <f t="shared" si="1"/>
        <v>0</v>
      </c>
      <c r="I4" s="2">
        <f t="shared" si="1"/>
        <v>1</v>
      </c>
      <c r="J4" s="2">
        <f t="shared" si="1"/>
        <v>1</v>
      </c>
      <c r="K4" s="2">
        <f t="shared" si="1"/>
        <v>0</v>
      </c>
      <c r="L4" s="2">
        <f t="shared" si="1"/>
        <v>1</v>
      </c>
      <c r="M4" s="2">
        <f t="shared" si="1"/>
        <v>1</v>
      </c>
      <c r="N4" s="2">
        <f t="shared" si="1"/>
        <v>1</v>
      </c>
      <c r="O4" s="2">
        <f>COUNTIF(O2,"4")</f>
        <v>0</v>
      </c>
      <c r="P4" s="2">
        <f>COUNTIF(P2,"Satisfied")</f>
        <v>0</v>
      </c>
    </row>
    <row r="5" spans="1:16">
      <c r="E5" s="18" t="s">
        <v>21</v>
      </c>
      <c r="F5" s="17">
        <f>COUNTIF(F2,"Not Agree &amp; Not Disagree")</f>
        <v>0</v>
      </c>
      <c r="G5" s="2">
        <f t="shared" ref="G5:N5" si="2">COUNTIF(G2,"Not Agree &amp; Not Disagree")</f>
        <v>0</v>
      </c>
      <c r="H5" s="2">
        <f t="shared" si="2"/>
        <v>0</v>
      </c>
      <c r="I5" s="2">
        <f t="shared" si="2"/>
        <v>0</v>
      </c>
      <c r="J5" s="2">
        <f t="shared" si="2"/>
        <v>0</v>
      </c>
      <c r="K5" s="2">
        <f t="shared" si="2"/>
        <v>0</v>
      </c>
      <c r="L5" s="2">
        <f t="shared" si="2"/>
        <v>0</v>
      </c>
      <c r="M5" s="2">
        <f t="shared" si="2"/>
        <v>0</v>
      </c>
      <c r="N5" s="2">
        <f t="shared" si="2"/>
        <v>0</v>
      </c>
      <c r="O5" s="2">
        <f>COUNTIF(O2,3)</f>
        <v>0</v>
      </c>
      <c r="P5" s="2">
        <f>COUNTIF(P2,"Avarage")</f>
        <v>0</v>
      </c>
    </row>
    <row r="6" spans="1:16">
      <c r="E6" s="18" t="s">
        <v>22</v>
      </c>
      <c r="F6" s="17">
        <f>COUNTIF(F2,"Disagree")</f>
        <v>0</v>
      </c>
      <c r="G6" s="2">
        <f t="shared" ref="G6:N6" si="3">COUNTIF(G2,"Disagree")</f>
        <v>0</v>
      </c>
      <c r="H6" s="2">
        <f t="shared" si="3"/>
        <v>0</v>
      </c>
      <c r="I6" s="2">
        <f t="shared" si="3"/>
        <v>0</v>
      </c>
      <c r="J6" s="2">
        <f t="shared" si="3"/>
        <v>0</v>
      </c>
      <c r="K6" s="2">
        <f t="shared" si="3"/>
        <v>0</v>
      </c>
      <c r="L6" s="2">
        <f t="shared" si="3"/>
        <v>0</v>
      </c>
      <c r="M6" s="2">
        <f t="shared" si="3"/>
        <v>0</v>
      </c>
      <c r="N6" s="2">
        <f t="shared" si="3"/>
        <v>0</v>
      </c>
      <c r="O6" s="2">
        <f>COUNTIF(O2,2)</f>
        <v>0</v>
      </c>
      <c r="P6" s="2">
        <f>COUNTIF(P2,"Unsatisfied")</f>
        <v>0</v>
      </c>
    </row>
    <row r="7" spans="1:16">
      <c r="E7" s="18" t="s">
        <v>103</v>
      </c>
      <c r="F7" s="17">
        <f>COUNTIF(F2,"Strongly Disagree")</f>
        <v>0</v>
      </c>
      <c r="G7" s="2">
        <f t="shared" ref="G7:N7" si="4">COUNTIF(G2,"Strongly Disagree")</f>
        <v>0</v>
      </c>
      <c r="H7" s="2">
        <f t="shared" si="4"/>
        <v>0</v>
      </c>
      <c r="I7" s="2">
        <f t="shared" si="4"/>
        <v>0</v>
      </c>
      <c r="J7" s="2">
        <f t="shared" si="4"/>
        <v>0</v>
      </c>
      <c r="K7" s="2">
        <f t="shared" si="4"/>
        <v>0</v>
      </c>
      <c r="L7" s="2">
        <f t="shared" si="4"/>
        <v>0</v>
      </c>
      <c r="M7" s="2">
        <f t="shared" si="4"/>
        <v>0</v>
      </c>
      <c r="N7" s="2">
        <f t="shared" si="4"/>
        <v>0</v>
      </c>
      <c r="O7" s="2">
        <f>COUNTIF(O2,1)</f>
        <v>0</v>
      </c>
      <c r="P7" s="2">
        <f>COUNTIF(P2,"Highly Unsatisfied")</f>
        <v>0</v>
      </c>
    </row>
    <row r="33" spans="1:16" ht="69" customHeight="1"/>
    <row r="34" spans="1:16" ht="69" customHeight="1"/>
    <row r="35" spans="1:16" ht="113.25" customHeight="1">
      <c r="A35" s="13" t="s">
        <v>0</v>
      </c>
      <c r="B35" s="13" t="s">
        <v>1</v>
      </c>
      <c r="C35" s="13" t="s">
        <v>2</v>
      </c>
      <c r="D35" s="13" t="s">
        <v>3</v>
      </c>
      <c r="E35" s="13" t="s">
        <v>4</v>
      </c>
      <c r="F35" s="1" t="s">
        <v>113</v>
      </c>
      <c r="G35" s="1" t="s">
        <v>114</v>
      </c>
      <c r="H35" s="1" t="s">
        <v>115</v>
      </c>
      <c r="I35" s="1" t="s">
        <v>116</v>
      </c>
      <c r="J35" s="1" t="s">
        <v>117</v>
      </c>
      <c r="K35" s="1" t="s">
        <v>118</v>
      </c>
      <c r="L35" s="1" t="s">
        <v>119</v>
      </c>
      <c r="M35" s="1" t="s">
        <v>120</v>
      </c>
      <c r="N35" s="1" t="s">
        <v>121</v>
      </c>
      <c r="O35" s="1" t="s">
        <v>122</v>
      </c>
      <c r="P35" s="1" t="s">
        <v>123</v>
      </c>
    </row>
    <row r="36" spans="1:16">
      <c r="A36" t="s">
        <v>38</v>
      </c>
      <c r="B36" t="s">
        <v>17</v>
      </c>
      <c r="C36" t="s">
        <v>18</v>
      </c>
      <c r="D36">
        <v>92</v>
      </c>
      <c r="E36" t="s">
        <v>37</v>
      </c>
      <c r="F36" t="s">
        <v>20</v>
      </c>
      <c r="G36" t="s">
        <v>29</v>
      </c>
      <c r="H36" t="s">
        <v>20</v>
      </c>
      <c r="I36" t="s">
        <v>20</v>
      </c>
      <c r="J36" t="s">
        <v>20</v>
      </c>
      <c r="K36" t="s">
        <v>20</v>
      </c>
      <c r="L36" t="s">
        <v>20</v>
      </c>
      <c r="M36" t="s">
        <v>20</v>
      </c>
      <c r="N36" t="s">
        <v>20</v>
      </c>
      <c r="O36">
        <v>5</v>
      </c>
      <c r="P36" t="s">
        <v>26</v>
      </c>
    </row>
    <row r="37" spans="1:16">
      <c r="A37" t="s">
        <v>39</v>
      </c>
      <c r="B37" t="s">
        <v>25</v>
      </c>
      <c r="C37" t="s">
        <v>18</v>
      </c>
      <c r="D37">
        <v>221306</v>
      </c>
      <c r="E37" t="s">
        <v>37</v>
      </c>
      <c r="F37" t="s">
        <v>20</v>
      </c>
      <c r="G37" t="s">
        <v>20</v>
      </c>
      <c r="H37" t="s">
        <v>20</v>
      </c>
      <c r="I37" t="s">
        <v>20</v>
      </c>
      <c r="J37" t="s">
        <v>20</v>
      </c>
      <c r="K37" t="s">
        <v>20</v>
      </c>
      <c r="L37" t="s">
        <v>20</v>
      </c>
      <c r="M37" t="s">
        <v>20</v>
      </c>
      <c r="N37" t="s">
        <v>20</v>
      </c>
      <c r="O37">
        <v>4</v>
      </c>
      <c r="P37" t="s">
        <v>26</v>
      </c>
    </row>
    <row r="38" spans="1:16">
      <c r="A38" t="s">
        <v>40</v>
      </c>
      <c r="B38" t="s">
        <v>28</v>
      </c>
      <c r="C38" t="s">
        <v>18</v>
      </c>
      <c r="D38">
        <v>222195</v>
      </c>
      <c r="E38" t="s">
        <v>37</v>
      </c>
      <c r="F38" t="s">
        <v>20</v>
      </c>
      <c r="G38" t="s">
        <v>20</v>
      </c>
      <c r="H38" t="s">
        <v>29</v>
      </c>
      <c r="I38" t="s">
        <v>20</v>
      </c>
      <c r="J38" t="s">
        <v>20</v>
      </c>
      <c r="K38" t="s">
        <v>20</v>
      </c>
      <c r="L38" t="s">
        <v>20</v>
      </c>
      <c r="M38" t="s">
        <v>20</v>
      </c>
      <c r="N38" t="s">
        <v>20</v>
      </c>
      <c r="O38">
        <v>4</v>
      </c>
      <c r="P38" t="s">
        <v>23</v>
      </c>
    </row>
    <row r="39" spans="1:16">
      <c r="A39" t="s">
        <v>41</v>
      </c>
      <c r="B39" t="s">
        <v>42</v>
      </c>
      <c r="C39" t="s">
        <v>18</v>
      </c>
      <c r="E39" t="s">
        <v>37</v>
      </c>
      <c r="F39" t="s">
        <v>29</v>
      </c>
      <c r="G39" t="s">
        <v>29</v>
      </c>
      <c r="H39" t="s">
        <v>20</v>
      </c>
      <c r="I39" t="s">
        <v>29</v>
      </c>
      <c r="J39" t="s">
        <v>29</v>
      </c>
      <c r="K39" t="s">
        <v>20</v>
      </c>
      <c r="L39" t="s">
        <v>20</v>
      </c>
      <c r="M39" t="s">
        <v>20</v>
      </c>
      <c r="N39" t="s">
        <v>21</v>
      </c>
      <c r="O39">
        <v>5</v>
      </c>
      <c r="P39" t="s">
        <v>32</v>
      </c>
    </row>
    <row r="40" spans="1:16">
      <c r="A40" t="s">
        <v>43</v>
      </c>
      <c r="B40" t="s">
        <v>31</v>
      </c>
      <c r="C40" t="s">
        <v>18</v>
      </c>
      <c r="D40">
        <v>221301</v>
      </c>
      <c r="E40" t="s">
        <v>37</v>
      </c>
      <c r="F40" t="s">
        <v>20</v>
      </c>
      <c r="G40" t="s">
        <v>20</v>
      </c>
      <c r="H40" t="s">
        <v>20</v>
      </c>
      <c r="I40" t="s">
        <v>20</v>
      </c>
      <c r="J40" t="s">
        <v>20</v>
      </c>
      <c r="K40" t="s">
        <v>20</v>
      </c>
      <c r="L40" t="s">
        <v>20</v>
      </c>
      <c r="M40" t="s">
        <v>20</v>
      </c>
      <c r="N40" t="s">
        <v>20</v>
      </c>
      <c r="O40">
        <v>4</v>
      </c>
      <c r="P40" t="s">
        <v>32</v>
      </c>
    </row>
    <row r="41" spans="1:16">
      <c r="E41" s="18" t="s">
        <v>29</v>
      </c>
      <c r="F41" s="17">
        <f>COUNTIF(F36:F40,"Strongly Agree")</f>
        <v>1</v>
      </c>
      <c r="G41" s="2">
        <f t="shared" ref="G41:N41" si="5">COUNTIF(G36:G40,"Strongly Agree")</f>
        <v>2</v>
      </c>
      <c r="H41" s="2">
        <f t="shared" si="5"/>
        <v>1</v>
      </c>
      <c r="I41" s="2">
        <f t="shared" si="5"/>
        <v>1</v>
      </c>
      <c r="J41" s="2">
        <f t="shared" si="5"/>
        <v>1</v>
      </c>
      <c r="K41" s="2">
        <f t="shared" si="5"/>
        <v>0</v>
      </c>
      <c r="L41" s="2">
        <f t="shared" si="5"/>
        <v>0</v>
      </c>
      <c r="M41" s="2">
        <f t="shared" si="5"/>
        <v>0</v>
      </c>
      <c r="N41" s="2">
        <f t="shared" si="5"/>
        <v>0</v>
      </c>
      <c r="O41" s="2">
        <f>COUNTIF(O36:O40,"5")</f>
        <v>2</v>
      </c>
      <c r="P41" s="2">
        <f>COUNTIF(P36:P40,"Highly Satisfied")</f>
        <v>2</v>
      </c>
    </row>
    <row r="42" spans="1:16">
      <c r="E42" s="18" t="s">
        <v>20</v>
      </c>
      <c r="F42" s="17">
        <f>COUNTIF(F36:F40,"Agree")</f>
        <v>4</v>
      </c>
      <c r="G42" s="2">
        <f t="shared" ref="G42:N42" si="6">COUNTIF(G36:G40,"Agree")</f>
        <v>3</v>
      </c>
      <c r="H42" s="2">
        <f t="shared" si="6"/>
        <v>4</v>
      </c>
      <c r="I42" s="2">
        <f t="shared" si="6"/>
        <v>4</v>
      </c>
      <c r="J42" s="2">
        <f t="shared" si="6"/>
        <v>4</v>
      </c>
      <c r="K42" s="2">
        <f t="shared" si="6"/>
        <v>5</v>
      </c>
      <c r="L42" s="2">
        <f t="shared" si="6"/>
        <v>5</v>
      </c>
      <c r="M42" s="2">
        <f t="shared" si="6"/>
        <v>5</v>
      </c>
      <c r="N42" s="2">
        <f t="shared" si="6"/>
        <v>4</v>
      </c>
      <c r="O42" s="2">
        <f>COUNTIF(O36:O40,"4")</f>
        <v>3</v>
      </c>
      <c r="P42" s="2">
        <f>COUNTIF(P36:P40,"Satisfied")</f>
        <v>2</v>
      </c>
    </row>
    <row r="43" spans="1:16">
      <c r="E43" s="18" t="s">
        <v>21</v>
      </c>
      <c r="F43" s="17">
        <f>COUNTIF(F36:F40,"Not Agree &amp; Not Disagree")</f>
        <v>0</v>
      </c>
      <c r="G43" s="2">
        <f t="shared" ref="G43:N43" si="7">COUNTIF(G36:G40,"Not Agree &amp; Not Disagree")</f>
        <v>0</v>
      </c>
      <c r="H43" s="2">
        <f t="shared" si="7"/>
        <v>0</v>
      </c>
      <c r="I43" s="2">
        <f t="shared" si="7"/>
        <v>0</v>
      </c>
      <c r="J43" s="2">
        <f t="shared" si="7"/>
        <v>0</v>
      </c>
      <c r="K43" s="2">
        <f t="shared" si="7"/>
        <v>0</v>
      </c>
      <c r="L43" s="2">
        <f t="shared" si="7"/>
        <v>0</v>
      </c>
      <c r="M43" s="2">
        <f t="shared" si="7"/>
        <v>0</v>
      </c>
      <c r="N43" s="2">
        <f t="shared" si="7"/>
        <v>1</v>
      </c>
      <c r="O43" s="2">
        <f>COUNTIF(O36:O39,3)</f>
        <v>0</v>
      </c>
      <c r="P43" s="2">
        <f>COUNTIF(P36:P40,"Avarage")</f>
        <v>1</v>
      </c>
    </row>
    <row r="44" spans="1:16">
      <c r="E44" s="18" t="s">
        <v>22</v>
      </c>
      <c r="F44" s="17">
        <f>COUNTIF(F36:F40,"Disagree")</f>
        <v>0</v>
      </c>
      <c r="G44" s="2">
        <f t="shared" ref="G44:N44" si="8">COUNTIF(G36:G40,"Disagree")</f>
        <v>0</v>
      </c>
      <c r="H44" s="2">
        <f t="shared" si="8"/>
        <v>0</v>
      </c>
      <c r="I44" s="2">
        <f t="shared" si="8"/>
        <v>0</v>
      </c>
      <c r="J44" s="2">
        <f t="shared" si="8"/>
        <v>0</v>
      </c>
      <c r="K44" s="2">
        <f t="shared" si="8"/>
        <v>0</v>
      </c>
      <c r="L44" s="2">
        <f t="shared" si="8"/>
        <v>0</v>
      </c>
      <c r="M44" s="2">
        <f t="shared" si="8"/>
        <v>0</v>
      </c>
      <c r="N44" s="2">
        <f t="shared" si="8"/>
        <v>0</v>
      </c>
      <c r="O44" s="2">
        <f>COUNTIF(O36:O39,2)</f>
        <v>0</v>
      </c>
      <c r="P44" s="2">
        <f>COUNTIF(P36:P40,"Unsatisfied")</f>
        <v>0</v>
      </c>
    </row>
    <row r="45" spans="1:16">
      <c r="E45" s="18" t="s">
        <v>103</v>
      </c>
      <c r="F45" s="17">
        <f>COUNTIF(F36:F40,"Strongly Disagree")</f>
        <v>0</v>
      </c>
      <c r="G45" s="2">
        <f t="shared" ref="G45:N45" si="9">COUNTIF(G36:G40,"Strongly Disagree")</f>
        <v>0</v>
      </c>
      <c r="H45" s="2">
        <f t="shared" si="9"/>
        <v>0</v>
      </c>
      <c r="I45" s="2">
        <f t="shared" si="9"/>
        <v>0</v>
      </c>
      <c r="J45" s="2">
        <f t="shared" si="9"/>
        <v>0</v>
      </c>
      <c r="K45" s="2">
        <f t="shared" si="9"/>
        <v>0</v>
      </c>
      <c r="L45" s="2">
        <f t="shared" si="9"/>
        <v>0</v>
      </c>
      <c r="M45" s="2">
        <f t="shared" si="9"/>
        <v>0</v>
      </c>
      <c r="N45" s="2">
        <f t="shared" si="9"/>
        <v>0</v>
      </c>
      <c r="O45" s="2">
        <f>COUNTIF(O36:O39,1)</f>
        <v>0</v>
      </c>
      <c r="P45" s="2">
        <f>COUNTIF(P36:P40,"Highly Unsatisfied")</f>
        <v>0</v>
      </c>
    </row>
    <row r="74" spans="1:16" ht="42.75" customHeight="1">
      <c r="A74" s="13" t="s">
        <v>0</v>
      </c>
      <c r="B74" s="13" t="s">
        <v>1</v>
      </c>
      <c r="C74" s="13" t="s">
        <v>2</v>
      </c>
      <c r="D74" s="13" t="s">
        <v>3</v>
      </c>
      <c r="E74" s="13" t="s">
        <v>4</v>
      </c>
      <c r="F74" s="1" t="s">
        <v>113</v>
      </c>
      <c r="G74" s="1" t="s">
        <v>114</v>
      </c>
      <c r="H74" s="1" t="s">
        <v>115</v>
      </c>
      <c r="I74" s="1" t="s">
        <v>116</v>
      </c>
      <c r="J74" s="1" t="s">
        <v>117</v>
      </c>
      <c r="K74" s="1" t="s">
        <v>118</v>
      </c>
      <c r="L74" s="1" t="s">
        <v>119</v>
      </c>
      <c r="M74" s="1" t="s">
        <v>120</v>
      </c>
      <c r="N74" s="1" t="s">
        <v>121</v>
      </c>
      <c r="O74" s="1" t="s">
        <v>122</v>
      </c>
      <c r="P74" s="1" t="s">
        <v>123</v>
      </c>
    </row>
    <row r="75" spans="1:16">
      <c r="A75" t="s">
        <v>76</v>
      </c>
      <c r="B75" t="s">
        <v>58</v>
      </c>
      <c r="C75" t="s">
        <v>55</v>
      </c>
      <c r="D75">
        <v>220253</v>
      </c>
      <c r="E75" t="s">
        <v>77</v>
      </c>
      <c r="F75" t="s">
        <v>29</v>
      </c>
      <c r="G75" t="s">
        <v>29</v>
      </c>
      <c r="H75" t="s">
        <v>29</v>
      </c>
      <c r="I75" t="s">
        <v>29</v>
      </c>
      <c r="J75" t="s">
        <v>29</v>
      </c>
      <c r="K75" t="s">
        <v>29</v>
      </c>
      <c r="L75" t="s">
        <v>29</v>
      </c>
      <c r="M75" t="s">
        <v>29</v>
      </c>
      <c r="N75" t="s">
        <v>29</v>
      </c>
      <c r="O75">
        <v>5</v>
      </c>
      <c r="P75" t="s">
        <v>32</v>
      </c>
    </row>
    <row r="76" spans="1:16">
      <c r="A76" t="s">
        <v>78</v>
      </c>
      <c r="B76" t="s">
        <v>60</v>
      </c>
      <c r="C76" t="s">
        <v>55</v>
      </c>
      <c r="D76">
        <v>220246</v>
      </c>
      <c r="E76" t="s">
        <v>77</v>
      </c>
      <c r="F76" t="s">
        <v>20</v>
      </c>
      <c r="G76" t="s">
        <v>29</v>
      </c>
      <c r="H76" t="s">
        <v>20</v>
      </c>
      <c r="I76" t="s">
        <v>20</v>
      </c>
      <c r="J76" t="s">
        <v>29</v>
      </c>
      <c r="K76" t="s">
        <v>29</v>
      </c>
      <c r="L76" t="s">
        <v>20</v>
      </c>
      <c r="M76" t="s">
        <v>20</v>
      </c>
      <c r="N76" t="s">
        <v>20</v>
      </c>
      <c r="O76">
        <v>4</v>
      </c>
      <c r="P76" t="s">
        <v>26</v>
      </c>
    </row>
    <row r="77" spans="1:16" ht="15.75" thickBot="1">
      <c r="A77" t="s">
        <v>79</v>
      </c>
      <c r="B77" t="s">
        <v>62</v>
      </c>
      <c r="C77" t="s">
        <v>55</v>
      </c>
      <c r="D77">
        <v>220249</v>
      </c>
      <c r="E77" t="s">
        <v>77</v>
      </c>
      <c r="F77" t="s">
        <v>29</v>
      </c>
      <c r="G77" t="s">
        <v>29</v>
      </c>
      <c r="H77" t="s">
        <v>29</v>
      </c>
      <c r="I77" t="s">
        <v>29</v>
      </c>
      <c r="J77" t="s">
        <v>29</v>
      </c>
      <c r="K77" t="s">
        <v>29</v>
      </c>
      <c r="L77" t="s">
        <v>29</v>
      </c>
      <c r="M77" t="s">
        <v>29</v>
      </c>
      <c r="N77" t="s">
        <v>20</v>
      </c>
      <c r="O77">
        <v>5</v>
      </c>
      <c r="P77" t="s">
        <v>32</v>
      </c>
    </row>
    <row r="78" spans="1:16">
      <c r="E78" s="5" t="s">
        <v>29</v>
      </c>
      <c r="F78" s="6">
        <f>COUNTIF(F72:F77,"Strongly Agree")</f>
        <v>2</v>
      </c>
      <c r="G78" s="6">
        <f t="shared" ref="G78:N78" si="10">COUNTIF(G72:G77,"Strongly Agree")</f>
        <v>3</v>
      </c>
      <c r="H78" s="6">
        <f t="shared" si="10"/>
        <v>2</v>
      </c>
      <c r="I78" s="6">
        <f t="shared" si="10"/>
        <v>2</v>
      </c>
      <c r="J78" s="6">
        <f t="shared" si="10"/>
        <v>3</v>
      </c>
      <c r="K78" s="6">
        <f t="shared" si="10"/>
        <v>3</v>
      </c>
      <c r="L78" s="6">
        <f t="shared" si="10"/>
        <v>2</v>
      </c>
      <c r="M78" s="6">
        <f t="shared" si="10"/>
        <v>2</v>
      </c>
      <c r="N78" s="7">
        <f t="shared" si="10"/>
        <v>1</v>
      </c>
      <c r="O78" s="2">
        <f>COUNTIF(O75:O77,"5")</f>
        <v>2</v>
      </c>
      <c r="P78" s="2">
        <f>COUNTIF(P75:P77,"Highly Satisfied")</f>
        <v>2</v>
      </c>
    </row>
    <row r="79" spans="1:16">
      <c r="E79" s="8" t="s">
        <v>20</v>
      </c>
      <c r="F79" s="2">
        <f>COUNTIF(F72:F77,"Agree")</f>
        <v>1</v>
      </c>
      <c r="G79" s="2">
        <f t="shared" ref="G79:N79" si="11">COUNTIF(G72:G77,"Agree")</f>
        <v>0</v>
      </c>
      <c r="H79" s="2">
        <f t="shared" si="11"/>
        <v>1</v>
      </c>
      <c r="I79" s="2">
        <f t="shared" si="11"/>
        <v>1</v>
      </c>
      <c r="J79" s="2">
        <f t="shared" si="11"/>
        <v>0</v>
      </c>
      <c r="K79" s="2">
        <f t="shared" si="11"/>
        <v>0</v>
      </c>
      <c r="L79" s="2">
        <f t="shared" si="11"/>
        <v>1</v>
      </c>
      <c r="M79" s="2">
        <f t="shared" si="11"/>
        <v>1</v>
      </c>
      <c r="N79" s="9">
        <f t="shared" si="11"/>
        <v>2</v>
      </c>
      <c r="O79" s="2">
        <f>COUNTIF(O75:O77,"4")</f>
        <v>1</v>
      </c>
      <c r="P79" s="2">
        <f>COUNTIF(P75:P77,"Satisfied")</f>
        <v>1</v>
      </c>
    </row>
    <row r="80" spans="1:16">
      <c r="E80" s="8" t="s">
        <v>21</v>
      </c>
      <c r="F80" s="2">
        <f>COUNTIF(F72:F77,"Not Agree &amp; Not Disagree")</f>
        <v>0</v>
      </c>
      <c r="G80" s="2">
        <f t="shared" ref="G80:N80" si="12">COUNTIF(G72:G77,"Not Agree &amp; Not Disagree")</f>
        <v>0</v>
      </c>
      <c r="H80" s="2">
        <f t="shared" si="12"/>
        <v>0</v>
      </c>
      <c r="I80" s="2">
        <f t="shared" si="12"/>
        <v>0</v>
      </c>
      <c r="J80" s="2">
        <f t="shared" si="12"/>
        <v>0</v>
      </c>
      <c r="K80" s="2">
        <f t="shared" si="12"/>
        <v>0</v>
      </c>
      <c r="L80" s="2">
        <f t="shared" si="12"/>
        <v>0</v>
      </c>
      <c r="M80" s="2">
        <f t="shared" si="12"/>
        <v>0</v>
      </c>
      <c r="N80" s="9">
        <f t="shared" si="12"/>
        <v>0</v>
      </c>
      <c r="O80" s="2">
        <f>COUNTIF(O73:O76,3)</f>
        <v>0</v>
      </c>
      <c r="P80" s="2">
        <f>COUNTIF(P75:P77,"Avarage")</f>
        <v>0</v>
      </c>
    </row>
    <row r="81" spans="5:16">
      <c r="E81" s="8" t="s">
        <v>22</v>
      </c>
      <c r="F81" s="2">
        <f>COUNTIF(F72:F77,"Disagree")</f>
        <v>0</v>
      </c>
      <c r="G81" s="2">
        <f t="shared" ref="G81:N81" si="13">COUNTIF(G72:G77,"Disagree")</f>
        <v>0</v>
      </c>
      <c r="H81" s="2">
        <f t="shared" si="13"/>
        <v>0</v>
      </c>
      <c r="I81" s="2">
        <f t="shared" si="13"/>
        <v>0</v>
      </c>
      <c r="J81" s="2">
        <f t="shared" si="13"/>
        <v>0</v>
      </c>
      <c r="K81" s="2">
        <f t="shared" si="13"/>
        <v>0</v>
      </c>
      <c r="L81" s="2">
        <f t="shared" si="13"/>
        <v>0</v>
      </c>
      <c r="M81" s="2">
        <f t="shared" si="13"/>
        <v>0</v>
      </c>
      <c r="N81" s="9">
        <f t="shared" si="13"/>
        <v>0</v>
      </c>
      <c r="O81" s="2">
        <f>COUNTIF(O73:O76,2)</f>
        <v>0</v>
      </c>
      <c r="P81" s="2">
        <f>COUNTIF(P75:P77,"Unsatisfied")</f>
        <v>0</v>
      </c>
    </row>
    <row r="82" spans="5:16" ht="15.75" thickBot="1">
      <c r="E82" s="10" t="s">
        <v>103</v>
      </c>
      <c r="F82" s="11">
        <f>COUNTIF(F72:F77,"Strongly Disagree")</f>
        <v>0</v>
      </c>
      <c r="G82" s="11">
        <f t="shared" ref="G82:N82" si="14">COUNTIF(G72:G77,"Strongly Disagree")</f>
        <v>0</v>
      </c>
      <c r="H82" s="11">
        <f t="shared" si="14"/>
        <v>0</v>
      </c>
      <c r="I82" s="11">
        <f t="shared" si="14"/>
        <v>0</v>
      </c>
      <c r="J82" s="11">
        <f t="shared" si="14"/>
        <v>0</v>
      </c>
      <c r="K82" s="11">
        <f t="shared" si="14"/>
        <v>0</v>
      </c>
      <c r="L82" s="11">
        <f t="shared" si="14"/>
        <v>0</v>
      </c>
      <c r="M82" s="11">
        <f t="shared" si="14"/>
        <v>0</v>
      </c>
      <c r="N82" s="12">
        <f t="shared" si="14"/>
        <v>0</v>
      </c>
      <c r="O82" s="2">
        <f>COUNTIF(O73:O76,1)</f>
        <v>0</v>
      </c>
      <c r="P82" s="2">
        <f>COUNTIF(P75:P77,"Highly Unsatisfied")</f>
        <v>0</v>
      </c>
    </row>
    <row r="83" spans="5:16">
      <c r="E83" s="3"/>
      <c r="F83" s="4"/>
      <c r="G83" s="4"/>
      <c r="H83" s="4"/>
      <c r="I83" s="4"/>
      <c r="J83" s="4"/>
      <c r="K83" s="4"/>
      <c r="L83" s="4"/>
      <c r="M83" s="4"/>
      <c r="N83" s="4"/>
    </row>
    <row r="84" spans="5:16">
      <c r="E84" s="3"/>
      <c r="F84" s="4"/>
      <c r="G84" s="4"/>
      <c r="H84" s="4"/>
      <c r="I84" s="4"/>
      <c r="J84" s="4"/>
      <c r="K84" s="4"/>
      <c r="L84" s="4"/>
      <c r="M84" s="4"/>
      <c r="N84" s="4"/>
    </row>
    <row r="85" spans="5:16">
      <c r="E85" s="3"/>
      <c r="F85" s="4"/>
      <c r="G85" s="4"/>
      <c r="H85" s="4"/>
      <c r="I85" s="4"/>
      <c r="J85" s="4"/>
      <c r="K85" s="4"/>
      <c r="L85" s="4"/>
      <c r="M85" s="4"/>
      <c r="N85" s="4"/>
    </row>
    <row r="86" spans="5:16">
      <c r="E86" s="3"/>
      <c r="F86" s="4"/>
      <c r="G86" s="4"/>
      <c r="H86" s="4"/>
      <c r="I86" s="4"/>
      <c r="J86" s="4"/>
      <c r="K86" s="4"/>
      <c r="L86" s="4"/>
      <c r="M86" s="4"/>
      <c r="N86" s="4"/>
    </row>
    <row r="87" spans="5:16">
      <c r="E87" s="3"/>
      <c r="F87" s="4"/>
      <c r="G87" s="4"/>
      <c r="H87" s="4"/>
      <c r="I87" s="4"/>
      <c r="J87" s="4"/>
      <c r="K87" s="4"/>
      <c r="L87" s="4"/>
      <c r="M87" s="4"/>
      <c r="N87" s="4"/>
    </row>
    <row r="88" spans="5:16">
      <c r="E88" s="3"/>
      <c r="F88" s="4"/>
      <c r="G88" s="4"/>
      <c r="H88" s="4"/>
      <c r="I88" s="4"/>
      <c r="J88" s="4"/>
      <c r="K88" s="4"/>
      <c r="L88" s="4"/>
      <c r="M88" s="4"/>
      <c r="N88" s="4"/>
    </row>
    <row r="89" spans="5:16">
      <c r="E89" s="3"/>
      <c r="F89" s="4"/>
      <c r="G89" s="4"/>
      <c r="H89" s="4"/>
      <c r="I89" s="4"/>
      <c r="J89" s="4"/>
      <c r="K89" s="4"/>
      <c r="L89" s="4"/>
      <c r="M89" s="4"/>
      <c r="N89" s="4"/>
    </row>
    <row r="90" spans="5:16">
      <c r="E90" s="3"/>
      <c r="F90" s="4"/>
      <c r="G90" s="4"/>
      <c r="H90" s="4"/>
      <c r="I90" s="4"/>
      <c r="J90" s="4"/>
      <c r="K90" s="4"/>
      <c r="L90" s="4"/>
      <c r="M90" s="4"/>
      <c r="N90" s="4"/>
    </row>
    <row r="91" spans="5:16">
      <c r="E91" s="3"/>
      <c r="F91" s="4"/>
      <c r="G91" s="4"/>
      <c r="H91" s="4"/>
      <c r="I91" s="4"/>
      <c r="J91" s="4"/>
      <c r="K91" s="4"/>
      <c r="L91" s="4"/>
      <c r="M91" s="4"/>
      <c r="N91" s="4"/>
    </row>
    <row r="92" spans="5:16">
      <c r="E92" s="3"/>
      <c r="F92" s="4"/>
      <c r="G92" s="4"/>
      <c r="H92" s="4"/>
      <c r="I92" s="4"/>
      <c r="J92" s="4"/>
      <c r="K92" s="4"/>
      <c r="L92" s="4"/>
      <c r="M92" s="4"/>
      <c r="N92" s="4"/>
    </row>
    <row r="93" spans="5:16">
      <c r="E93" s="3"/>
      <c r="F93" s="4"/>
      <c r="G93" s="4"/>
      <c r="H93" s="4"/>
      <c r="I93" s="4"/>
      <c r="J93" s="4"/>
      <c r="K93" s="4"/>
      <c r="L93" s="4"/>
      <c r="M93" s="4"/>
      <c r="N93" s="4"/>
    </row>
    <row r="94" spans="5:16">
      <c r="E94" s="3"/>
      <c r="F94" s="4"/>
      <c r="G94" s="4"/>
      <c r="H94" s="4"/>
      <c r="I94" s="4"/>
      <c r="J94" s="4"/>
      <c r="K94" s="4"/>
      <c r="L94" s="4"/>
      <c r="M94" s="4"/>
      <c r="N94" s="4"/>
    </row>
    <row r="95" spans="5:16">
      <c r="E95" s="3"/>
      <c r="F95" s="4"/>
      <c r="G95" s="4"/>
      <c r="H95" s="4"/>
      <c r="I95" s="4"/>
      <c r="J95" s="4"/>
      <c r="K95" s="4"/>
      <c r="L95" s="4"/>
      <c r="M95" s="4"/>
      <c r="N95" s="4"/>
    </row>
    <row r="96" spans="5:16">
      <c r="E96" s="3"/>
      <c r="F96" s="4"/>
      <c r="G96" s="4"/>
      <c r="H96" s="4"/>
      <c r="I96" s="4"/>
      <c r="J96" s="4"/>
      <c r="K96" s="4"/>
      <c r="L96" s="4"/>
      <c r="M96" s="4"/>
      <c r="N96" s="4"/>
    </row>
    <row r="97" spans="5:14">
      <c r="E97" s="3"/>
      <c r="F97" s="4"/>
      <c r="G97" s="4"/>
      <c r="H97" s="4"/>
      <c r="I97" s="4"/>
      <c r="J97" s="4"/>
      <c r="K97" s="4"/>
      <c r="L97" s="4"/>
      <c r="M97" s="4"/>
      <c r="N97" s="4"/>
    </row>
    <row r="98" spans="5:14">
      <c r="E98" s="3"/>
      <c r="F98" s="4"/>
      <c r="G98" s="4"/>
      <c r="H98" s="4"/>
      <c r="I98" s="4"/>
      <c r="J98" s="4"/>
      <c r="K98" s="4"/>
      <c r="L98" s="4"/>
      <c r="M98" s="4"/>
      <c r="N98" s="4"/>
    </row>
    <row r="99" spans="5:14">
      <c r="E99" s="3"/>
      <c r="F99" s="4"/>
      <c r="G99" s="4"/>
      <c r="H99" s="4"/>
      <c r="I99" s="4"/>
      <c r="J99" s="4"/>
      <c r="K99" s="4"/>
      <c r="L99" s="4"/>
      <c r="M99" s="4"/>
      <c r="N99" s="4"/>
    </row>
    <row r="100" spans="5:14">
      <c r="E100" s="3"/>
      <c r="F100" s="4"/>
      <c r="G100" s="4"/>
      <c r="H100" s="4"/>
      <c r="I100" s="4"/>
      <c r="J100" s="4"/>
      <c r="K100" s="4"/>
      <c r="L100" s="4"/>
      <c r="M100" s="4"/>
      <c r="N100" s="4"/>
    </row>
    <row r="101" spans="5:14">
      <c r="E101" s="3"/>
      <c r="F101" s="4"/>
      <c r="G101" s="4"/>
      <c r="H101" s="4"/>
      <c r="I101" s="4"/>
      <c r="J101" s="4"/>
      <c r="K101" s="4"/>
      <c r="L101" s="4"/>
      <c r="M101" s="4"/>
      <c r="N101" s="4"/>
    </row>
    <row r="102" spans="5:14">
      <c r="E102" s="3"/>
      <c r="F102" s="4"/>
      <c r="G102" s="4"/>
      <c r="H102" s="4"/>
      <c r="I102" s="4"/>
      <c r="J102" s="4"/>
      <c r="K102" s="4"/>
      <c r="L102" s="4"/>
      <c r="M102" s="4"/>
      <c r="N102" s="4"/>
    </row>
    <row r="103" spans="5:14">
      <c r="E103" s="3"/>
      <c r="F103" s="4"/>
      <c r="G103" s="4"/>
      <c r="H103" s="4"/>
      <c r="I103" s="4"/>
      <c r="J103" s="4"/>
      <c r="K103" s="4"/>
      <c r="L103" s="4"/>
      <c r="M103" s="4"/>
      <c r="N103" s="4"/>
    </row>
    <row r="104" spans="5:14">
      <c r="E104" s="3"/>
      <c r="F104" s="4"/>
      <c r="G104" s="4"/>
      <c r="H104" s="4"/>
      <c r="I104" s="4"/>
      <c r="J104" s="4"/>
      <c r="K104" s="4"/>
      <c r="L104" s="4"/>
      <c r="M104" s="4"/>
      <c r="N104" s="4"/>
    </row>
    <row r="105" spans="5:14">
      <c r="E105" s="3"/>
      <c r="F105" s="4"/>
      <c r="G105" s="4"/>
      <c r="H105" s="4"/>
      <c r="I105" s="4"/>
      <c r="J105" s="4"/>
      <c r="K105" s="4"/>
      <c r="L105" s="4"/>
      <c r="M105" s="4"/>
      <c r="N105" s="4"/>
    </row>
    <row r="106" spans="5:14">
      <c r="E106" s="3"/>
      <c r="F106" s="4"/>
      <c r="G106" s="4"/>
      <c r="H106" s="4"/>
      <c r="I106" s="4"/>
      <c r="J106" s="4"/>
      <c r="K106" s="4"/>
      <c r="L106" s="4"/>
      <c r="M106" s="4"/>
      <c r="N106" s="4"/>
    </row>
    <row r="107" spans="5:14">
      <c r="E107" s="3"/>
      <c r="F107" s="4"/>
      <c r="G107" s="4"/>
      <c r="H107" s="4"/>
      <c r="I107" s="4"/>
      <c r="J107" s="4"/>
      <c r="K107" s="4"/>
      <c r="L107" s="4"/>
      <c r="M107" s="4"/>
      <c r="N107" s="4"/>
    </row>
    <row r="108" spans="5:14">
      <c r="E108" s="3"/>
      <c r="F108" s="4"/>
      <c r="G108" s="4"/>
      <c r="H108" s="4"/>
      <c r="I108" s="4"/>
      <c r="J108" s="4"/>
      <c r="K108" s="4"/>
      <c r="L108" s="4"/>
      <c r="M108" s="4"/>
      <c r="N108" s="4"/>
    </row>
    <row r="109" spans="5:14">
      <c r="E109" s="3"/>
      <c r="F109" s="4"/>
      <c r="G109" s="4"/>
      <c r="H109" s="4"/>
      <c r="I109" s="4"/>
      <c r="J109" s="4"/>
      <c r="K109" s="4"/>
      <c r="L109" s="4"/>
      <c r="M109" s="4"/>
      <c r="N109" s="4"/>
    </row>
    <row r="110" spans="5:14">
      <c r="E110" s="3"/>
      <c r="F110" s="4"/>
      <c r="G110" s="4"/>
      <c r="H110" s="4"/>
      <c r="I110" s="4"/>
      <c r="J110" s="4"/>
      <c r="K110" s="4"/>
      <c r="L110" s="4"/>
      <c r="M110" s="4"/>
      <c r="N110" s="4"/>
    </row>
    <row r="111" spans="5:14">
      <c r="E111" s="3"/>
      <c r="F111" s="4"/>
      <c r="G111" s="4"/>
      <c r="H111" s="4"/>
      <c r="I111" s="4"/>
      <c r="J111" s="4"/>
      <c r="K111" s="4"/>
      <c r="L111" s="4"/>
      <c r="M111" s="4"/>
      <c r="N111" s="4"/>
    </row>
    <row r="112" spans="5:14">
      <c r="E112" s="3"/>
      <c r="F112" s="4"/>
      <c r="G112" s="4"/>
      <c r="H112" s="4"/>
      <c r="I112" s="4"/>
      <c r="J112" s="4"/>
      <c r="K112" s="4"/>
      <c r="L112" s="4"/>
      <c r="M112" s="4"/>
      <c r="N112" s="4"/>
    </row>
    <row r="113" spans="1:16" ht="39.75" customHeight="1">
      <c r="A113" s="13" t="s">
        <v>0</v>
      </c>
      <c r="B113" s="13" t="s">
        <v>1</v>
      </c>
      <c r="C113" s="13" t="s">
        <v>2</v>
      </c>
      <c r="D113" s="13" t="s">
        <v>3</v>
      </c>
      <c r="E113" s="13" t="s">
        <v>4</v>
      </c>
      <c r="F113" s="1" t="s">
        <v>113</v>
      </c>
      <c r="G113" s="1" t="s">
        <v>114</v>
      </c>
      <c r="H113" s="1" t="s">
        <v>115</v>
      </c>
      <c r="I113" s="1" t="s">
        <v>116</v>
      </c>
      <c r="J113" s="1" t="s">
        <v>117</v>
      </c>
      <c r="K113" s="1" t="s">
        <v>118</v>
      </c>
      <c r="L113" s="1" t="s">
        <v>119</v>
      </c>
      <c r="M113" s="1" t="s">
        <v>120</v>
      </c>
      <c r="N113" s="1" t="s">
        <v>121</v>
      </c>
      <c r="O113" s="1" t="s">
        <v>122</v>
      </c>
      <c r="P113" s="1" t="s">
        <v>123</v>
      </c>
    </row>
    <row r="114" spans="1:16">
      <c r="A114" t="s">
        <v>80</v>
      </c>
      <c r="B114" t="s">
        <v>81</v>
      </c>
      <c r="C114" t="s">
        <v>65</v>
      </c>
      <c r="D114">
        <v>221309</v>
      </c>
      <c r="E114" t="s">
        <v>77</v>
      </c>
      <c r="F114" t="s">
        <v>29</v>
      </c>
      <c r="G114" t="s">
        <v>29</v>
      </c>
      <c r="H114" t="s">
        <v>29</v>
      </c>
      <c r="I114" t="s">
        <v>29</v>
      </c>
      <c r="J114" t="s">
        <v>29</v>
      </c>
      <c r="K114" t="s">
        <v>20</v>
      </c>
      <c r="L114" t="s">
        <v>20</v>
      </c>
      <c r="M114" t="s">
        <v>20</v>
      </c>
      <c r="N114" t="s">
        <v>20</v>
      </c>
      <c r="O114">
        <v>5</v>
      </c>
      <c r="P114" t="s">
        <v>32</v>
      </c>
    </row>
    <row r="115" spans="1:16">
      <c r="A115" t="s">
        <v>82</v>
      </c>
      <c r="B115" t="s">
        <v>69</v>
      </c>
      <c r="C115" t="s">
        <v>65</v>
      </c>
      <c r="D115">
        <v>221307</v>
      </c>
      <c r="E115" t="s">
        <v>77</v>
      </c>
      <c r="F115" t="s">
        <v>20</v>
      </c>
      <c r="G115" t="s">
        <v>20</v>
      </c>
      <c r="H115" t="s">
        <v>20</v>
      </c>
      <c r="I115" t="s">
        <v>20</v>
      </c>
      <c r="J115" t="s">
        <v>20</v>
      </c>
      <c r="K115" t="s">
        <v>20</v>
      </c>
      <c r="L115" t="s">
        <v>20</v>
      </c>
      <c r="M115" t="s">
        <v>20</v>
      </c>
      <c r="N115" t="s">
        <v>20</v>
      </c>
      <c r="O115">
        <v>5</v>
      </c>
      <c r="P115" t="s">
        <v>32</v>
      </c>
    </row>
    <row r="116" spans="1:16">
      <c r="A116" t="s">
        <v>83</v>
      </c>
      <c r="B116" t="s">
        <v>84</v>
      </c>
      <c r="C116" t="s">
        <v>65</v>
      </c>
      <c r="D116">
        <v>12</v>
      </c>
      <c r="E116" t="s">
        <v>77</v>
      </c>
      <c r="F116" t="s">
        <v>29</v>
      </c>
      <c r="G116" t="s">
        <v>20</v>
      </c>
      <c r="H116" t="s">
        <v>20</v>
      </c>
      <c r="I116" t="s">
        <v>29</v>
      </c>
      <c r="J116" t="s">
        <v>20</v>
      </c>
      <c r="K116" t="s">
        <v>29</v>
      </c>
      <c r="L116" t="s">
        <v>20</v>
      </c>
      <c r="M116" t="s">
        <v>20</v>
      </c>
      <c r="N116" t="s">
        <v>20</v>
      </c>
      <c r="O116">
        <v>5</v>
      </c>
      <c r="P116" t="s">
        <v>32</v>
      </c>
    </row>
    <row r="117" spans="1:16">
      <c r="A117" t="s">
        <v>85</v>
      </c>
      <c r="B117" t="s">
        <v>73</v>
      </c>
      <c r="C117" t="s">
        <v>65</v>
      </c>
      <c r="D117">
        <v>221304</v>
      </c>
      <c r="E117" t="s">
        <v>77</v>
      </c>
      <c r="F117" t="s">
        <v>20</v>
      </c>
      <c r="G117" t="s">
        <v>20</v>
      </c>
      <c r="H117" t="s">
        <v>20</v>
      </c>
      <c r="I117" t="s">
        <v>20</v>
      </c>
      <c r="J117" t="s">
        <v>20</v>
      </c>
      <c r="K117" t="s">
        <v>20</v>
      </c>
      <c r="L117" t="s">
        <v>20</v>
      </c>
      <c r="M117" t="s">
        <v>20</v>
      </c>
      <c r="N117" t="s">
        <v>20</v>
      </c>
      <c r="O117">
        <v>5</v>
      </c>
      <c r="P117" t="s">
        <v>26</v>
      </c>
    </row>
    <row r="118" spans="1:16">
      <c r="A118" t="s">
        <v>86</v>
      </c>
      <c r="B118" t="s">
        <v>87</v>
      </c>
      <c r="C118" t="s">
        <v>65</v>
      </c>
      <c r="D118">
        <v>221308</v>
      </c>
      <c r="E118" t="s">
        <v>77</v>
      </c>
      <c r="F118" t="s">
        <v>20</v>
      </c>
      <c r="G118" t="s">
        <v>20</v>
      </c>
      <c r="H118" t="s">
        <v>29</v>
      </c>
      <c r="I118" t="s">
        <v>29</v>
      </c>
      <c r="J118" t="s">
        <v>20</v>
      </c>
      <c r="K118" t="s">
        <v>29</v>
      </c>
      <c r="L118" t="s">
        <v>20</v>
      </c>
      <c r="M118" t="s">
        <v>20</v>
      </c>
      <c r="N118" t="s">
        <v>29</v>
      </c>
      <c r="O118">
        <v>3</v>
      </c>
      <c r="P118" t="s">
        <v>32</v>
      </c>
    </row>
    <row r="119" spans="1:16" ht="15.75" thickBot="1">
      <c r="A119" t="s">
        <v>88</v>
      </c>
      <c r="B119" t="s">
        <v>75</v>
      </c>
      <c r="C119" t="s">
        <v>65</v>
      </c>
      <c r="D119">
        <v>221294</v>
      </c>
      <c r="E119" t="s">
        <v>77</v>
      </c>
      <c r="F119" t="s">
        <v>20</v>
      </c>
      <c r="G119" t="s">
        <v>20</v>
      </c>
      <c r="H119" t="s">
        <v>20</v>
      </c>
      <c r="I119" t="s">
        <v>20</v>
      </c>
      <c r="J119" t="s">
        <v>20</v>
      </c>
      <c r="K119" t="s">
        <v>20</v>
      </c>
      <c r="L119" t="s">
        <v>20</v>
      </c>
      <c r="M119" t="s">
        <v>20</v>
      </c>
      <c r="N119" t="s">
        <v>20</v>
      </c>
      <c r="O119">
        <v>4</v>
      </c>
      <c r="P119" t="s">
        <v>32</v>
      </c>
    </row>
    <row r="120" spans="1:16">
      <c r="E120" s="5" t="s">
        <v>29</v>
      </c>
      <c r="F120" s="6">
        <f>COUNTIF(F116:F119,"Strongly Agree")</f>
        <v>1</v>
      </c>
      <c r="G120" s="6">
        <f t="shared" ref="G120:N120" si="15">COUNTIF(G116:G119,"Strongly Agree")</f>
        <v>0</v>
      </c>
      <c r="H120" s="6">
        <f t="shared" si="15"/>
        <v>1</v>
      </c>
      <c r="I120" s="6">
        <f t="shared" si="15"/>
        <v>2</v>
      </c>
      <c r="J120" s="6">
        <f t="shared" si="15"/>
        <v>0</v>
      </c>
      <c r="K120" s="6">
        <f t="shared" si="15"/>
        <v>2</v>
      </c>
      <c r="L120" s="6">
        <f t="shared" si="15"/>
        <v>0</v>
      </c>
      <c r="M120" s="6">
        <f t="shared" si="15"/>
        <v>0</v>
      </c>
      <c r="N120" s="7">
        <f t="shared" si="15"/>
        <v>1</v>
      </c>
      <c r="O120" s="2">
        <f>COUNTIF(O114:O119,"5")</f>
        <v>4</v>
      </c>
      <c r="P120" s="2">
        <f>COUNTIF(P114:P119,"Highly Satisfied")</f>
        <v>5</v>
      </c>
    </row>
    <row r="121" spans="1:16">
      <c r="E121" s="8" t="s">
        <v>20</v>
      </c>
      <c r="F121" s="2">
        <f>COUNTIF(F116:F119,"Agree")</f>
        <v>3</v>
      </c>
      <c r="G121" s="2">
        <f t="shared" ref="G121:N121" si="16">COUNTIF(G116:G119,"Agree")</f>
        <v>4</v>
      </c>
      <c r="H121" s="2">
        <f t="shared" si="16"/>
        <v>3</v>
      </c>
      <c r="I121" s="2">
        <f t="shared" si="16"/>
        <v>2</v>
      </c>
      <c r="J121" s="2">
        <f t="shared" si="16"/>
        <v>4</v>
      </c>
      <c r="K121" s="2">
        <f t="shared" si="16"/>
        <v>2</v>
      </c>
      <c r="L121" s="2">
        <f t="shared" si="16"/>
        <v>4</v>
      </c>
      <c r="M121" s="2">
        <f t="shared" si="16"/>
        <v>4</v>
      </c>
      <c r="N121" s="9">
        <f t="shared" si="16"/>
        <v>3</v>
      </c>
      <c r="O121" s="2">
        <f>COUNTIF(O114:O119,"4")</f>
        <v>1</v>
      </c>
      <c r="P121" s="2">
        <f>COUNTIF(P114:P119,"Satisfied")</f>
        <v>1</v>
      </c>
    </row>
    <row r="122" spans="1:16">
      <c r="E122" s="8" t="s">
        <v>21</v>
      </c>
      <c r="F122" s="2">
        <f>COUNTIF(F116:F119,"Not Agree &amp; Not Disagree")</f>
        <v>0</v>
      </c>
      <c r="G122" s="2">
        <f t="shared" ref="G122:N122" si="17">COUNTIF(G116:G119,"Not Agree &amp; Not Disagree")</f>
        <v>0</v>
      </c>
      <c r="H122" s="2">
        <f t="shared" si="17"/>
        <v>0</v>
      </c>
      <c r="I122" s="2">
        <f t="shared" si="17"/>
        <v>0</v>
      </c>
      <c r="J122" s="2">
        <f t="shared" si="17"/>
        <v>0</v>
      </c>
      <c r="K122" s="2">
        <f t="shared" si="17"/>
        <v>0</v>
      </c>
      <c r="L122" s="2">
        <f t="shared" si="17"/>
        <v>0</v>
      </c>
      <c r="M122" s="2">
        <f t="shared" si="17"/>
        <v>0</v>
      </c>
      <c r="N122" s="9">
        <f t="shared" si="17"/>
        <v>0</v>
      </c>
      <c r="O122" s="2">
        <f>COUNTIF(O114:O119,3)</f>
        <v>1</v>
      </c>
      <c r="P122" s="2">
        <f>COUNTIF(P114:P119,"Avarage")</f>
        <v>0</v>
      </c>
    </row>
    <row r="123" spans="1:16">
      <c r="E123" s="8" t="s">
        <v>22</v>
      </c>
      <c r="F123" s="2">
        <f>COUNTIF(F116:F119,"Disagree")</f>
        <v>0</v>
      </c>
      <c r="G123" s="2">
        <f t="shared" ref="G123:N123" si="18">COUNTIF(G116:G119,"Disagree")</f>
        <v>0</v>
      </c>
      <c r="H123" s="2">
        <f t="shared" si="18"/>
        <v>0</v>
      </c>
      <c r="I123" s="2">
        <f t="shared" si="18"/>
        <v>0</v>
      </c>
      <c r="J123" s="2">
        <f t="shared" si="18"/>
        <v>0</v>
      </c>
      <c r="K123" s="2">
        <f t="shared" si="18"/>
        <v>0</v>
      </c>
      <c r="L123" s="2">
        <f t="shared" si="18"/>
        <v>0</v>
      </c>
      <c r="M123" s="2">
        <f t="shared" si="18"/>
        <v>0</v>
      </c>
      <c r="N123" s="9">
        <f t="shared" si="18"/>
        <v>0</v>
      </c>
      <c r="O123" s="2">
        <f>COUNTIF(O114:O119,2)</f>
        <v>0</v>
      </c>
      <c r="P123" s="2">
        <f>COUNTIF(P114:P119,"Unsatisfied")</f>
        <v>0</v>
      </c>
    </row>
    <row r="124" spans="1:16" ht="15.75" thickBot="1">
      <c r="E124" s="10" t="s">
        <v>103</v>
      </c>
      <c r="F124" s="11">
        <f>COUNTIF(F116:F119,"Strongly Disagree")</f>
        <v>0</v>
      </c>
      <c r="G124" s="11">
        <f t="shared" ref="G124:N124" si="19">COUNTIF(G116:G119,"Strongly Disagree")</f>
        <v>0</v>
      </c>
      <c r="H124" s="11">
        <f t="shared" si="19"/>
        <v>0</v>
      </c>
      <c r="I124" s="11">
        <f t="shared" si="19"/>
        <v>0</v>
      </c>
      <c r="J124" s="11">
        <f t="shared" si="19"/>
        <v>0</v>
      </c>
      <c r="K124" s="11">
        <f t="shared" si="19"/>
        <v>0</v>
      </c>
      <c r="L124" s="11">
        <f t="shared" si="19"/>
        <v>0</v>
      </c>
      <c r="M124" s="11">
        <f t="shared" si="19"/>
        <v>0</v>
      </c>
      <c r="N124" s="12">
        <f t="shared" si="19"/>
        <v>0</v>
      </c>
      <c r="O124" s="2">
        <f>COUNTIF(O114:O119,1)</f>
        <v>0</v>
      </c>
      <c r="P124" s="2">
        <f>COUNTIF(P114:P119,"Highly Unsatisfied")</f>
        <v>0</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A1:P130"/>
  <sheetViews>
    <sheetView tabSelected="1" topLeftCell="A126" zoomScale="85" zoomScaleNormal="85" workbookViewId="0">
      <selection activeCell="C129" sqref="C129"/>
    </sheetView>
  </sheetViews>
  <sheetFormatPr defaultRowHeight="15"/>
  <cols>
    <col min="3" max="3" width="11.28515625" customWidth="1"/>
    <col min="5" max="5" width="22.140625" customWidth="1"/>
  </cols>
  <sheetData>
    <row r="1" spans="1:16" ht="33.75" customHeight="1">
      <c r="A1" t="s">
        <v>0</v>
      </c>
      <c r="B1" t="s">
        <v>1</v>
      </c>
      <c r="C1" t="s">
        <v>2</v>
      </c>
      <c r="D1" t="s">
        <v>3</v>
      </c>
      <c r="E1" t="s">
        <v>4</v>
      </c>
      <c r="F1" s="1" t="s">
        <v>113</v>
      </c>
      <c r="G1" s="1" t="s">
        <v>114</v>
      </c>
      <c r="H1" s="1" t="s">
        <v>115</v>
      </c>
      <c r="I1" s="1" t="s">
        <v>116</v>
      </c>
      <c r="J1" s="1" t="s">
        <v>117</v>
      </c>
      <c r="K1" s="1" t="s">
        <v>118</v>
      </c>
      <c r="L1" s="1" t="s">
        <v>119</v>
      </c>
      <c r="M1" s="1" t="s">
        <v>120</v>
      </c>
      <c r="N1" s="1" t="s">
        <v>121</v>
      </c>
      <c r="O1" s="1" t="s">
        <v>122</v>
      </c>
      <c r="P1" s="1" t="s">
        <v>123</v>
      </c>
    </row>
    <row r="2" spans="1:16">
      <c r="A2" t="s">
        <v>16</v>
      </c>
      <c r="B2" t="s">
        <v>17</v>
      </c>
      <c r="C2" t="s">
        <v>18</v>
      </c>
      <c r="D2">
        <v>92</v>
      </c>
      <c r="E2" t="s">
        <v>19</v>
      </c>
      <c r="F2" t="s">
        <v>20</v>
      </c>
      <c r="G2" t="s">
        <v>20</v>
      </c>
      <c r="H2" t="s">
        <v>20</v>
      </c>
      <c r="I2" t="s">
        <v>20</v>
      </c>
      <c r="J2" t="s">
        <v>21</v>
      </c>
      <c r="K2" t="s">
        <v>21</v>
      </c>
      <c r="L2" t="s">
        <v>20</v>
      </c>
      <c r="M2" t="s">
        <v>20</v>
      </c>
      <c r="N2" t="s">
        <v>22</v>
      </c>
      <c r="O2">
        <v>4</v>
      </c>
      <c r="P2" t="s">
        <v>23</v>
      </c>
    </row>
    <row r="3" spans="1:16">
      <c r="A3" t="s">
        <v>24</v>
      </c>
      <c r="B3" t="s">
        <v>25</v>
      </c>
      <c r="C3" t="s">
        <v>18</v>
      </c>
      <c r="D3">
        <v>221306</v>
      </c>
      <c r="E3" t="s">
        <v>19</v>
      </c>
      <c r="F3" t="s">
        <v>20</v>
      </c>
      <c r="G3" t="s">
        <v>20</v>
      </c>
      <c r="H3" t="s">
        <v>20</v>
      </c>
      <c r="I3" t="s">
        <v>20</v>
      </c>
      <c r="J3" t="s">
        <v>20</v>
      </c>
      <c r="K3" t="s">
        <v>20</v>
      </c>
      <c r="L3" t="s">
        <v>20</v>
      </c>
      <c r="M3" t="s">
        <v>20</v>
      </c>
      <c r="N3" t="s">
        <v>20</v>
      </c>
      <c r="O3">
        <v>4</v>
      </c>
      <c r="P3" t="s">
        <v>26</v>
      </c>
    </row>
    <row r="4" spans="1:16">
      <c r="A4" t="s">
        <v>27</v>
      </c>
      <c r="B4" t="s">
        <v>28</v>
      </c>
      <c r="C4" t="s">
        <v>18</v>
      </c>
      <c r="D4">
        <v>222195</v>
      </c>
      <c r="E4" t="s">
        <v>19</v>
      </c>
      <c r="F4" t="s">
        <v>20</v>
      </c>
      <c r="G4" t="s">
        <v>29</v>
      </c>
      <c r="H4" t="s">
        <v>20</v>
      </c>
      <c r="I4" t="s">
        <v>20</v>
      </c>
      <c r="J4" t="s">
        <v>20</v>
      </c>
      <c r="K4" t="s">
        <v>20</v>
      </c>
      <c r="L4" t="s">
        <v>20</v>
      </c>
      <c r="M4" t="s">
        <v>20</v>
      </c>
      <c r="N4" t="s">
        <v>20</v>
      </c>
      <c r="O4">
        <v>4</v>
      </c>
      <c r="P4" t="s">
        <v>23</v>
      </c>
    </row>
    <row r="5" spans="1:16">
      <c r="A5" t="s">
        <v>30</v>
      </c>
      <c r="B5" t="s">
        <v>31</v>
      </c>
      <c r="C5" t="s">
        <v>18</v>
      </c>
      <c r="D5">
        <v>221301</v>
      </c>
      <c r="E5" t="s">
        <v>19</v>
      </c>
      <c r="F5" t="s">
        <v>20</v>
      </c>
      <c r="G5" t="s">
        <v>20</v>
      </c>
      <c r="H5" t="s">
        <v>20</v>
      </c>
      <c r="I5" t="s">
        <v>20</v>
      </c>
      <c r="J5" t="s">
        <v>20</v>
      </c>
      <c r="K5" t="s">
        <v>20</v>
      </c>
      <c r="L5" t="s">
        <v>20</v>
      </c>
      <c r="M5" t="s">
        <v>20</v>
      </c>
      <c r="N5" t="s">
        <v>20</v>
      </c>
      <c r="O5">
        <v>4</v>
      </c>
      <c r="P5" t="s">
        <v>32</v>
      </c>
    </row>
    <row r="6" spans="1:16">
      <c r="E6" t="s">
        <v>29</v>
      </c>
      <c r="F6" s="2">
        <f>COUNTIF(F2:F5,"Strongly Agree")</f>
        <v>0</v>
      </c>
      <c r="G6" s="2">
        <f t="shared" ref="G6:N6" si="0">COUNTIF(G2:G5,"Strongly Agree")</f>
        <v>1</v>
      </c>
      <c r="H6" s="2">
        <f t="shared" si="0"/>
        <v>0</v>
      </c>
      <c r="I6" s="2">
        <f t="shared" si="0"/>
        <v>0</v>
      </c>
      <c r="J6" s="2">
        <f t="shared" si="0"/>
        <v>0</v>
      </c>
      <c r="K6" s="2">
        <f t="shared" si="0"/>
        <v>0</v>
      </c>
      <c r="L6" s="2">
        <f t="shared" si="0"/>
        <v>0</v>
      </c>
      <c r="M6" s="2">
        <f t="shared" si="0"/>
        <v>0</v>
      </c>
      <c r="N6" s="2">
        <f t="shared" si="0"/>
        <v>0</v>
      </c>
      <c r="O6" s="2">
        <f>COUNTIF(O2:O5,"5")</f>
        <v>0</v>
      </c>
      <c r="P6" s="2">
        <f>COUNTIF(P2:P5,"Highly Satisfied")</f>
        <v>1</v>
      </c>
    </row>
    <row r="7" spans="1:16">
      <c r="E7" t="s">
        <v>20</v>
      </c>
      <c r="F7" s="2">
        <f>COUNTIF(F2:F5,"Agree")</f>
        <v>4</v>
      </c>
      <c r="G7" s="2">
        <f t="shared" ref="G7:N7" si="1">COUNTIF(G2:G5,"Agree")</f>
        <v>3</v>
      </c>
      <c r="H7" s="2">
        <f t="shared" si="1"/>
        <v>4</v>
      </c>
      <c r="I7" s="2">
        <f t="shared" si="1"/>
        <v>4</v>
      </c>
      <c r="J7" s="2">
        <f t="shared" si="1"/>
        <v>3</v>
      </c>
      <c r="K7" s="2">
        <f t="shared" si="1"/>
        <v>3</v>
      </c>
      <c r="L7" s="2">
        <f t="shared" si="1"/>
        <v>4</v>
      </c>
      <c r="M7" s="2">
        <f t="shared" si="1"/>
        <v>4</v>
      </c>
      <c r="N7" s="2">
        <f t="shared" si="1"/>
        <v>3</v>
      </c>
      <c r="O7" s="2">
        <f>COUNTIF(O2:O5,"4")</f>
        <v>4</v>
      </c>
      <c r="P7" s="2">
        <f>COUNTIF(P3:P5,"Satisfied")</f>
        <v>1</v>
      </c>
    </row>
    <row r="8" spans="1:16">
      <c r="E8" t="s">
        <v>21</v>
      </c>
      <c r="F8" s="2">
        <f>COUNTIF(F2:F5,"Not Agree &amp; Not Disagree")</f>
        <v>0</v>
      </c>
      <c r="G8" s="2">
        <f t="shared" ref="G8:N8" si="2">COUNTIF(G2:G5,"Not Agree &amp; Not Disagree")</f>
        <v>0</v>
      </c>
      <c r="H8" s="2">
        <f t="shared" si="2"/>
        <v>0</v>
      </c>
      <c r="I8" s="2">
        <f t="shared" si="2"/>
        <v>0</v>
      </c>
      <c r="J8" s="2">
        <f t="shared" si="2"/>
        <v>1</v>
      </c>
      <c r="K8" s="2">
        <f t="shared" si="2"/>
        <v>1</v>
      </c>
      <c r="L8" s="2">
        <f t="shared" si="2"/>
        <v>0</v>
      </c>
      <c r="M8" s="2">
        <f t="shared" si="2"/>
        <v>0</v>
      </c>
      <c r="N8" s="2">
        <f t="shared" si="2"/>
        <v>0</v>
      </c>
      <c r="O8" s="2">
        <f>COUNTIF(O2:O5,3)</f>
        <v>0</v>
      </c>
      <c r="P8" s="2">
        <f>COUNTIF(P2:P5,"Avarage")</f>
        <v>2</v>
      </c>
    </row>
    <row r="9" spans="1:16">
      <c r="E9" t="s">
        <v>22</v>
      </c>
      <c r="F9" s="2">
        <f>COUNTIF(F2:F5,"Disagree")</f>
        <v>0</v>
      </c>
      <c r="G9" s="2">
        <f t="shared" ref="G9:N9" si="3">COUNTIF(G2:G5,"Disagree")</f>
        <v>0</v>
      </c>
      <c r="H9" s="2">
        <f t="shared" si="3"/>
        <v>0</v>
      </c>
      <c r="I9" s="2">
        <f t="shared" si="3"/>
        <v>0</v>
      </c>
      <c r="J9" s="2">
        <f t="shared" si="3"/>
        <v>0</v>
      </c>
      <c r="K9" s="2">
        <f t="shared" si="3"/>
        <v>0</v>
      </c>
      <c r="L9" s="2">
        <f t="shared" si="3"/>
        <v>0</v>
      </c>
      <c r="M9" s="2">
        <f t="shared" si="3"/>
        <v>0</v>
      </c>
      <c r="N9" s="2">
        <f t="shared" si="3"/>
        <v>1</v>
      </c>
      <c r="O9" s="2">
        <f>COUNTIF(O2:O5,2)</f>
        <v>0</v>
      </c>
      <c r="P9" s="2">
        <f>COUNTIF(P2:P5,"Unsatisfied")</f>
        <v>0</v>
      </c>
    </row>
    <row r="10" spans="1:16">
      <c r="E10" t="s">
        <v>103</v>
      </c>
      <c r="F10" s="2">
        <f>COUNTIF(F2:F5,"Strongly Disagree")</f>
        <v>0</v>
      </c>
      <c r="G10" s="2">
        <f t="shared" ref="G10:N10" si="4">COUNTIF(G2:G5,"Strongly Disagree")</f>
        <v>0</v>
      </c>
      <c r="H10" s="2">
        <f t="shared" si="4"/>
        <v>0</v>
      </c>
      <c r="I10" s="2">
        <f t="shared" si="4"/>
        <v>0</v>
      </c>
      <c r="J10" s="2">
        <f t="shared" si="4"/>
        <v>0</v>
      </c>
      <c r="K10" s="2">
        <f t="shared" si="4"/>
        <v>0</v>
      </c>
      <c r="L10" s="2">
        <f t="shared" si="4"/>
        <v>0</v>
      </c>
      <c r="M10" s="2">
        <f t="shared" si="4"/>
        <v>0</v>
      </c>
      <c r="N10" s="2">
        <f t="shared" si="4"/>
        <v>0</v>
      </c>
      <c r="O10" s="2">
        <f>COUNTIF(O2:O5,1)</f>
        <v>0</v>
      </c>
      <c r="P10" s="2">
        <f>COUNTIF(P2:P5,"Highly Unsatisfied")</f>
        <v>0</v>
      </c>
    </row>
    <row r="44" spans="1:16" ht="59.25" customHeight="1">
      <c r="A44" s="13" t="s">
        <v>0</v>
      </c>
      <c r="B44" s="13" t="s">
        <v>1</v>
      </c>
      <c r="C44" s="13" t="s">
        <v>2</v>
      </c>
      <c r="D44" s="13" t="s">
        <v>3</v>
      </c>
      <c r="E44" s="13" t="s">
        <v>4</v>
      </c>
      <c r="F44" s="1" t="s">
        <v>113</v>
      </c>
      <c r="G44" s="1" t="s">
        <v>114</v>
      </c>
      <c r="H44" s="1" t="s">
        <v>115</v>
      </c>
      <c r="I44" s="1" t="s">
        <v>116</v>
      </c>
      <c r="J44" s="1" t="s">
        <v>117</v>
      </c>
      <c r="K44" s="1" t="s">
        <v>118</v>
      </c>
      <c r="L44" s="1" t="s">
        <v>119</v>
      </c>
      <c r="M44" s="1" t="s">
        <v>120</v>
      </c>
      <c r="N44" s="1" t="s">
        <v>121</v>
      </c>
      <c r="O44" s="1" t="s">
        <v>122</v>
      </c>
      <c r="P44" s="1" t="s">
        <v>123</v>
      </c>
    </row>
    <row r="45" spans="1:16">
      <c r="A45" t="s">
        <v>54</v>
      </c>
      <c r="B45" t="s">
        <v>35</v>
      </c>
      <c r="C45" t="s">
        <v>55</v>
      </c>
      <c r="D45">
        <v>220245</v>
      </c>
      <c r="E45" t="s">
        <v>56</v>
      </c>
      <c r="F45" t="s">
        <v>29</v>
      </c>
      <c r="G45" t="s">
        <v>29</v>
      </c>
      <c r="H45" t="s">
        <v>29</v>
      </c>
      <c r="I45" t="s">
        <v>29</v>
      </c>
      <c r="J45" t="s">
        <v>20</v>
      </c>
      <c r="K45" t="s">
        <v>29</v>
      </c>
      <c r="L45" t="s">
        <v>20</v>
      </c>
      <c r="M45" t="s">
        <v>20</v>
      </c>
      <c r="N45" t="s">
        <v>20</v>
      </c>
      <c r="O45">
        <v>5</v>
      </c>
      <c r="P45" t="s">
        <v>32</v>
      </c>
    </row>
    <row r="46" spans="1:16">
      <c r="A46" t="s">
        <v>57</v>
      </c>
      <c r="B46" t="s">
        <v>58</v>
      </c>
      <c r="C46" t="s">
        <v>55</v>
      </c>
      <c r="D46">
        <v>220253</v>
      </c>
      <c r="E46" t="s">
        <v>56</v>
      </c>
      <c r="F46" t="s">
        <v>29</v>
      </c>
      <c r="G46" t="s">
        <v>29</v>
      </c>
      <c r="H46" t="s">
        <v>29</v>
      </c>
      <c r="I46" t="s">
        <v>29</v>
      </c>
      <c r="J46" t="s">
        <v>29</v>
      </c>
      <c r="K46" t="s">
        <v>29</v>
      </c>
      <c r="L46" t="s">
        <v>29</v>
      </c>
      <c r="M46" t="s">
        <v>29</v>
      </c>
      <c r="N46" t="s">
        <v>20</v>
      </c>
      <c r="O46">
        <v>5</v>
      </c>
      <c r="P46" t="s">
        <v>32</v>
      </c>
    </row>
    <row r="47" spans="1:16">
      <c r="A47" t="s">
        <v>59</v>
      </c>
      <c r="B47" t="s">
        <v>60</v>
      </c>
      <c r="C47" t="s">
        <v>55</v>
      </c>
      <c r="E47" t="s">
        <v>56</v>
      </c>
      <c r="F47" t="s">
        <v>20</v>
      </c>
      <c r="G47" t="s">
        <v>20</v>
      </c>
      <c r="H47" t="s">
        <v>21</v>
      </c>
      <c r="I47" t="s">
        <v>20</v>
      </c>
      <c r="J47" t="s">
        <v>20</v>
      </c>
      <c r="K47" t="s">
        <v>29</v>
      </c>
      <c r="L47" t="s">
        <v>29</v>
      </c>
      <c r="M47" t="s">
        <v>20</v>
      </c>
      <c r="N47" t="s">
        <v>21</v>
      </c>
      <c r="O47">
        <v>4</v>
      </c>
      <c r="P47" t="s">
        <v>26</v>
      </c>
    </row>
    <row r="48" spans="1:16" ht="15.75" thickBot="1">
      <c r="A48" t="s">
        <v>61</v>
      </c>
      <c r="B48" t="s">
        <v>62</v>
      </c>
      <c r="C48" t="s">
        <v>55</v>
      </c>
      <c r="D48">
        <v>220249</v>
      </c>
      <c r="E48" t="s">
        <v>56</v>
      </c>
      <c r="F48" t="s">
        <v>29</v>
      </c>
      <c r="G48" t="s">
        <v>29</v>
      </c>
      <c r="H48" t="s">
        <v>29</v>
      </c>
      <c r="I48" t="s">
        <v>29</v>
      </c>
      <c r="J48" t="s">
        <v>29</v>
      </c>
      <c r="K48" t="s">
        <v>29</v>
      </c>
      <c r="L48" t="s">
        <v>29</v>
      </c>
      <c r="M48" t="s">
        <v>20</v>
      </c>
      <c r="N48" t="s">
        <v>20</v>
      </c>
      <c r="O48">
        <v>5</v>
      </c>
      <c r="P48" t="s">
        <v>32</v>
      </c>
    </row>
    <row r="49" spans="5:16">
      <c r="E49" s="18" t="s">
        <v>29</v>
      </c>
      <c r="F49" s="21">
        <f>COUNTIF(F45:F48,"Strongly Agree")</f>
        <v>3</v>
      </c>
      <c r="G49" s="6">
        <f t="shared" ref="G49:N49" si="5">COUNTIF(G45:G48,"Strongly Agree")</f>
        <v>3</v>
      </c>
      <c r="H49" s="6">
        <f t="shared" si="5"/>
        <v>3</v>
      </c>
      <c r="I49" s="6">
        <f t="shared" si="5"/>
        <v>3</v>
      </c>
      <c r="J49" s="6">
        <f t="shared" si="5"/>
        <v>2</v>
      </c>
      <c r="K49" s="6">
        <f t="shared" si="5"/>
        <v>4</v>
      </c>
      <c r="L49" s="6">
        <f t="shared" si="5"/>
        <v>3</v>
      </c>
      <c r="M49" s="6">
        <f t="shared" si="5"/>
        <v>1</v>
      </c>
      <c r="N49" s="7">
        <f t="shared" si="5"/>
        <v>0</v>
      </c>
      <c r="O49" s="2">
        <f>COUNTIF(O45:O48,"5")</f>
        <v>3</v>
      </c>
      <c r="P49" s="2">
        <f>COUNTIF(P45:P48,"Highly Satisfied")</f>
        <v>3</v>
      </c>
    </row>
    <row r="50" spans="5:16">
      <c r="E50" s="18" t="s">
        <v>20</v>
      </c>
      <c r="F50" s="17">
        <f>COUNTIF(F45:F48,"Agree")</f>
        <v>1</v>
      </c>
      <c r="G50" s="2">
        <f t="shared" ref="G50:N50" si="6">COUNTIF(G45:G48,"Agree")</f>
        <v>1</v>
      </c>
      <c r="H50" s="2">
        <f t="shared" si="6"/>
        <v>0</v>
      </c>
      <c r="I50" s="2">
        <f t="shared" si="6"/>
        <v>1</v>
      </c>
      <c r="J50" s="2">
        <f t="shared" si="6"/>
        <v>2</v>
      </c>
      <c r="K50" s="2">
        <f t="shared" si="6"/>
        <v>0</v>
      </c>
      <c r="L50" s="2">
        <f t="shared" si="6"/>
        <v>1</v>
      </c>
      <c r="M50" s="2">
        <f t="shared" si="6"/>
        <v>3</v>
      </c>
      <c r="N50" s="9">
        <f t="shared" si="6"/>
        <v>3</v>
      </c>
      <c r="O50" s="2">
        <f>COUNTIF(O45:O48,"4")</f>
        <v>1</v>
      </c>
      <c r="P50" s="2">
        <f>COUNTIF(P45:P48,"Satisfied")</f>
        <v>1</v>
      </c>
    </row>
    <row r="51" spans="5:16">
      <c r="E51" s="18" t="s">
        <v>21</v>
      </c>
      <c r="F51" s="17">
        <f>COUNTIF(F45:F48,"Not Agree &amp; Not Disagree")</f>
        <v>0</v>
      </c>
      <c r="G51" s="2">
        <f t="shared" ref="G51:N51" si="7">COUNTIF(G45:G48,"Not Agree &amp; Not Disagree")</f>
        <v>0</v>
      </c>
      <c r="H51" s="2">
        <f t="shared" si="7"/>
        <v>1</v>
      </c>
      <c r="I51" s="2">
        <f t="shared" si="7"/>
        <v>0</v>
      </c>
      <c r="J51" s="2">
        <f t="shared" si="7"/>
        <v>0</v>
      </c>
      <c r="K51" s="2">
        <f t="shared" si="7"/>
        <v>0</v>
      </c>
      <c r="L51" s="2">
        <f t="shared" si="7"/>
        <v>0</v>
      </c>
      <c r="M51" s="2">
        <f t="shared" si="7"/>
        <v>0</v>
      </c>
      <c r="N51" s="9">
        <f t="shared" si="7"/>
        <v>1</v>
      </c>
      <c r="O51" s="2">
        <f>COUNTIF(O45:O48,3)</f>
        <v>0</v>
      </c>
      <c r="P51" s="2">
        <f>COUNTIF(P45:P48,"Avarage")</f>
        <v>0</v>
      </c>
    </row>
    <row r="52" spans="5:16">
      <c r="E52" s="18" t="s">
        <v>22</v>
      </c>
      <c r="F52" s="17">
        <f>COUNTIF(F45:F48,"Disagree")</f>
        <v>0</v>
      </c>
      <c r="G52" s="2">
        <f t="shared" ref="G52:N52" si="8">COUNTIF(G45:G48,"Disagree")</f>
        <v>0</v>
      </c>
      <c r="H52" s="2">
        <f t="shared" si="8"/>
        <v>0</v>
      </c>
      <c r="I52" s="2">
        <f t="shared" si="8"/>
        <v>0</v>
      </c>
      <c r="J52" s="2">
        <f t="shared" si="8"/>
        <v>0</v>
      </c>
      <c r="K52" s="2">
        <f t="shared" si="8"/>
        <v>0</v>
      </c>
      <c r="L52" s="2">
        <f t="shared" si="8"/>
        <v>0</v>
      </c>
      <c r="M52" s="2">
        <f t="shared" si="8"/>
        <v>0</v>
      </c>
      <c r="N52" s="9">
        <f t="shared" si="8"/>
        <v>0</v>
      </c>
      <c r="O52" s="2">
        <f>COUNTIF(O44:O47,2)</f>
        <v>0</v>
      </c>
      <c r="P52" s="2">
        <f>COUNTIF(P45:P48,"Unsatisfied")</f>
        <v>0</v>
      </c>
    </row>
    <row r="53" spans="5:16" ht="15.75" thickBot="1">
      <c r="E53" s="18" t="s">
        <v>103</v>
      </c>
      <c r="F53" s="22">
        <f>COUNTIF(F45:F48,"Strongly Disagree")</f>
        <v>0</v>
      </c>
      <c r="G53" s="11">
        <f t="shared" ref="G53:N53" si="9">COUNTIF(G45:G48,"Strongly Disagree")</f>
        <v>0</v>
      </c>
      <c r="H53" s="11">
        <f t="shared" si="9"/>
        <v>0</v>
      </c>
      <c r="I53" s="11">
        <f t="shared" si="9"/>
        <v>0</v>
      </c>
      <c r="J53" s="11">
        <f t="shared" si="9"/>
        <v>0</v>
      </c>
      <c r="K53" s="11">
        <f t="shared" si="9"/>
        <v>0</v>
      </c>
      <c r="L53" s="11">
        <f t="shared" si="9"/>
        <v>0</v>
      </c>
      <c r="M53" s="11">
        <f t="shared" si="9"/>
        <v>0</v>
      </c>
      <c r="N53" s="12">
        <f t="shared" si="9"/>
        <v>0</v>
      </c>
      <c r="O53" s="2">
        <f>COUNTIF(O45:O48,1)</f>
        <v>0</v>
      </c>
      <c r="P53" s="2">
        <f>COUNTIF(P45:P48,"Highly Unsatisfied")</f>
        <v>0</v>
      </c>
    </row>
    <row r="54" spans="5:16">
      <c r="E54" s="3"/>
      <c r="F54" s="4"/>
      <c r="G54" s="4"/>
      <c r="H54" s="4"/>
      <c r="I54" s="4"/>
      <c r="J54" s="4"/>
      <c r="K54" s="4"/>
      <c r="L54" s="4"/>
      <c r="M54" s="4"/>
      <c r="N54" s="4"/>
    </row>
    <row r="55" spans="5:16">
      <c r="E55" s="3"/>
      <c r="F55" s="4"/>
      <c r="G55" s="4"/>
      <c r="H55" s="4"/>
      <c r="I55" s="4"/>
      <c r="J55" s="4"/>
      <c r="K55" s="4"/>
      <c r="L55" s="4"/>
      <c r="M55" s="4"/>
      <c r="N55" s="4"/>
    </row>
    <row r="56" spans="5:16">
      <c r="E56" s="3"/>
      <c r="F56" s="4"/>
      <c r="G56" s="4"/>
      <c r="H56" s="4"/>
      <c r="I56" s="4"/>
      <c r="J56" s="4"/>
      <c r="K56" s="4"/>
      <c r="L56" s="4"/>
      <c r="M56" s="4"/>
      <c r="N56" s="4"/>
    </row>
    <row r="57" spans="5:16">
      <c r="E57" s="3"/>
      <c r="F57" s="4"/>
      <c r="G57" s="4"/>
      <c r="H57" s="4"/>
      <c r="I57" s="4"/>
      <c r="J57" s="4"/>
      <c r="K57" s="4"/>
      <c r="L57" s="4"/>
      <c r="M57" s="4"/>
      <c r="N57" s="4"/>
    </row>
    <row r="58" spans="5:16">
      <c r="E58" s="3"/>
      <c r="F58" s="4"/>
      <c r="G58" s="4"/>
      <c r="H58" s="4"/>
      <c r="I58" s="4"/>
      <c r="J58" s="4"/>
      <c r="K58" s="4"/>
      <c r="L58" s="4"/>
      <c r="M58" s="4"/>
      <c r="N58" s="4"/>
    </row>
    <row r="59" spans="5:16">
      <c r="E59" s="3"/>
      <c r="F59" s="4"/>
      <c r="G59" s="4"/>
      <c r="H59" s="4"/>
      <c r="I59" s="4"/>
      <c r="J59" s="4"/>
      <c r="K59" s="4"/>
      <c r="L59" s="4"/>
      <c r="M59" s="4"/>
      <c r="N59" s="4"/>
    </row>
    <row r="60" spans="5:16">
      <c r="E60" s="3"/>
      <c r="F60" s="4"/>
      <c r="G60" s="4"/>
      <c r="H60" s="4"/>
      <c r="I60" s="4"/>
      <c r="J60" s="4"/>
      <c r="K60" s="4"/>
      <c r="L60" s="4"/>
      <c r="M60" s="4"/>
      <c r="N60" s="4"/>
    </row>
    <row r="61" spans="5:16">
      <c r="E61" s="3"/>
      <c r="F61" s="4"/>
      <c r="G61" s="4"/>
      <c r="H61" s="4"/>
      <c r="I61" s="4"/>
      <c r="J61" s="4"/>
      <c r="K61" s="4"/>
      <c r="L61" s="4"/>
      <c r="M61" s="4"/>
      <c r="N61" s="4"/>
    </row>
    <row r="62" spans="5:16">
      <c r="E62" s="3"/>
      <c r="F62" s="4"/>
      <c r="G62" s="4"/>
      <c r="H62" s="4"/>
      <c r="I62" s="4"/>
      <c r="J62" s="4"/>
      <c r="K62" s="4"/>
      <c r="L62" s="4"/>
      <c r="M62" s="4"/>
      <c r="N62" s="4"/>
    </row>
    <row r="63" spans="5:16">
      <c r="E63" s="3"/>
      <c r="F63" s="4"/>
      <c r="G63" s="4"/>
      <c r="H63" s="4"/>
      <c r="I63" s="4"/>
      <c r="J63" s="4"/>
      <c r="K63" s="4"/>
      <c r="L63" s="4"/>
      <c r="M63" s="4"/>
      <c r="N63" s="4"/>
    </row>
    <row r="64" spans="5:16">
      <c r="E64" s="3"/>
      <c r="F64" s="4"/>
      <c r="G64" s="4"/>
      <c r="H64" s="4"/>
      <c r="I64" s="4"/>
      <c r="J64" s="4"/>
      <c r="K64" s="4"/>
      <c r="L64" s="4"/>
      <c r="M64" s="4"/>
      <c r="N64" s="4"/>
    </row>
    <row r="65" spans="5:14">
      <c r="E65" s="3"/>
      <c r="F65" s="4"/>
      <c r="G65" s="4"/>
      <c r="H65" s="4"/>
      <c r="I65" s="4"/>
      <c r="J65" s="4"/>
      <c r="K65" s="4"/>
      <c r="L65" s="4"/>
      <c r="M65" s="4"/>
      <c r="N65" s="4"/>
    </row>
    <row r="66" spans="5:14">
      <c r="E66" s="3"/>
      <c r="F66" s="4"/>
      <c r="G66" s="4"/>
      <c r="H66" s="4"/>
      <c r="I66" s="4"/>
      <c r="J66" s="4"/>
      <c r="K66" s="4"/>
      <c r="L66" s="4"/>
      <c r="M66" s="4"/>
      <c r="N66" s="4"/>
    </row>
    <row r="67" spans="5:14">
      <c r="E67" s="3"/>
      <c r="F67" s="4"/>
      <c r="G67" s="4"/>
      <c r="H67" s="4"/>
      <c r="I67" s="4"/>
      <c r="J67" s="4"/>
      <c r="K67" s="4"/>
      <c r="L67" s="4"/>
      <c r="M67" s="4"/>
      <c r="N67" s="4"/>
    </row>
    <row r="68" spans="5:14">
      <c r="E68" s="3"/>
      <c r="F68" s="4"/>
      <c r="G68" s="4"/>
      <c r="H68" s="4"/>
      <c r="I68" s="4"/>
      <c r="J68" s="4"/>
      <c r="K68" s="4"/>
      <c r="L68" s="4"/>
      <c r="M68" s="4"/>
      <c r="N68" s="4"/>
    </row>
    <row r="69" spans="5:14">
      <c r="E69" s="3"/>
      <c r="F69" s="4"/>
      <c r="G69" s="4"/>
      <c r="H69" s="4"/>
      <c r="I69" s="4"/>
      <c r="J69" s="4"/>
      <c r="K69" s="4"/>
      <c r="L69" s="4"/>
      <c r="M69" s="4"/>
      <c r="N69" s="4"/>
    </row>
    <row r="70" spans="5:14">
      <c r="E70" s="3"/>
      <c r="F70" s="4"/>
      <c r="G70" s="4"/>
      <c r="H70" s="4"/>
      <c r="I70" s="4"/>
      <c r="J70" s="4"/>
      <c r="K70" s="4"/>
      <c r="L70" s="4"/>
      <c r="M70" s="4"/>
      <c r="N70" s="4"/>
    </row>
    <row r="71" spans="5:14">
      <c r="E71" s="3"/>
      <c r="F71" s="4"/>
      <c r="G71" s="4"/>
      <c r="H71" s="4"/>
      <c r="I71" s="4"/>
      <c r="J71" s="4"/>
      <c r="K71" s="4"/>
      <c r="L71" s="4"/>
      <c r="M71" s="4"/>
      <c r="N71" s="4"/>
    </row>
    <row r="72" spans="5:14">
      <c r="E72" s="3"/>
      <c r="F72" s="4"/>
      <c r="G72" s="4"/>
      <c r="H72" s="4"/>
      <c r="I72" s="4"/>
      <c r="J72" s="4"/>
      <c r="K72" s="4"/>
      <c r="L72" s="4"/>
      <c r="M72" s="4"/>
      <c r="N72" s="4"/>
    </row>
    <row r="73" spans="5:14">
      <c r="E73" s="3"/>
      <c r="F73" s="4"/>
      <c r="G73" s="4"/>
      <c r="H73" s="4"/>
      <c r="I73" s="4"/>
      <c r="J73" s="4"/>
      <c r="K73" s="4"/>
      <c r="L73" s="4"/>
      <c r="M73" s="4"/>
      <c r="N73" s="4"/>
    </row>
    <row r="74" spans="5:14">
      <c r="E74" s="3"/>
      <c r="F74" s="4"/>
      <c r="G74" s="4"/>
      <c r="H74" s="4"/>
      <c r="I74" s="4"/>
      <c r="J74" s="4"/>
      <c r="K74" s="4"/>
      <c r="L74" s="4"/>
      <c r="M74" s="4"/>
      <c r="N74" s="4"/>
    </row>
    <row r="75" spans="5:14">
      <c r="E75" s="3"/>
      <c r="F75" s="4"/>
      <c r="G75" s="4"/>
      <c r="H75" s="4"/>
      <c r="I75" s="4"/>
      <c r="J75" s="4"/>
      <c r="K75" s="4"/>
      <c r="L75" s="4"/>
      <c r="M75" s="4"/>
      <c r="N75" s="4"/>
    </row>
    <row r="76" spans="5:14">
      <c r="E76" s="3"/>
      <c r="F76" s="4"/>
      <c r="G76" s="4"/>
      <c r="H76" s="4"/>
      <c r="I76" s="4"/>
      <c r="J76" s="4"/>
      <c r="K76" s="4"/>
      <c r="L76" s="4"/>
      <c r="M76" s="4"/>
      <c r="N76" s="4"/>
    </row>
    <row r="77" spans="5:14">
      <c r="E77" s="3"/>
      <c r="F77" s="4"/>
      <c r="G77" s="4"/>
      <c r="H77" s="4"/>
      <c r="I77" s="4"/>
      <c r="J77" s="4"/>
      <c r="K77" s="4"/>
      <c r="L77" s="4"/>
      <c r="M77" s="4"/>
      <c r="N77" s="4"/>
    </row>
    <row r="78" spans="5:14">
      <c r="E78" s="3"/>
      <c r="F78" s="4"/>
      <c r="G78" s="4"/>
      <c r="H78" s="4"/>
      <c r="I78" s="4"/>
      <c r="J78" s="4"/>
      <c r="K78" s="4"/>
      <c r="L78" s="4"/>
      <c r="M78" s="4"/>
      <c r="N78" s="4"/>
    </row>
    <row r="79" spans="5:14">
      <c r="E79" s="3"/>
      <c r="F79" s="4"/>
      <c r="G79" s="4"/>
      <c r="H79" s="4"/>
      <c r="I79" s="4"/>
      <c r="J79" s="4"/>
      <c r="K79" s="4"/>
      <c r="L79" s="4"/>
      <c r="M79" s="4"/>
      <c r="N79" s="4"/>
    </row>
    <row r="80" spans="5:14">
      <c r="E80" s="3"/>
      <c r="F80" s="4"/>
      <c r="G80" s="4"/>
      <c r="H80" s="4"/>
      <c r="I80" s="4"/>
      <c r="J80" s="4"/>
      <c r="K80" s="4"/>
      <c r="L80" s="4"/>
      <c r="M80" s="4"/>
      <c r="N80" s="4"/>
    </row>
    <row r="81" spans="1:16">
      <c r="E81" s="3"/>
      <c r="F81" s="4"/>
      <c r="G81" s="4"/>
      <c r="H81" s="4"/>
      <c r="I81" s="4"/>
      <c r="J81" s="4"/>
      <c r="K81" s="4"/>
      <c r="L81" s="4"/>
      <c r="M81" s="4"/>
      <c r="N81" s="4"/>
    </row>
    <row r="82" spans="1:16">
      <c r="E82" s="3"/>
      <c r="F82" s="4"/>
      <c r="G82" s="4"/>
      <c r="H82" s="4"/>
      <c r="I82" s="4"/>
      <c r="J82" s="4"/>
      <c r="K82" s="4"/>
      <c r="L82" s="4"/>
      <c r="M82" s="4"/>
      <c r="N82" s="4"/>
    </row>
    <row r="83" spans="1:16">
      <c r="E83" s="3"/>
      <c r="F83" s="4"/>
      <c r="G83" s="4"/>
      <c r="H83" s="4"/>
      <c r="I83" s="4"/>
      <c r="J83" s="4"/>
      <c r="K83" s="4"/>
      <c r="L83" s="4"/>
      <c r="M83" s="4"/>
      <c r="N83" s="4"/>
    </row>
    <row r="84" spans="1:16">
      <c r="E84" s="3"/>
      <c r="F84" s="4"/>
      <c r="G84" s="4"/>
      <c r="H84" s="4"/>
      <c r="I84" s="4"/>
      <c r="J84" s="4"/>
      <c r="K84" s="4"/>
      <c r="L84" s="4"/>
      <c r="M84" s="4"/>
      <c r="N84" s="4"/>
    </row>
    <row r="85" spans="1:16" ht="48.75" customHeight="1">
      <c r="A85" s="13" t="s">
        <v>0</v>
      </c>
      <c r="B85" s="13" t="s">
        <v>1</v>
      </c>
      <c r="C85" s="13" t="s">
        <v>2</v>
      </c>
      <c r="D85" s="13" t="s">
        <v>3</v>
      </c>
      <c r="E85" s="13" t="s">
        <v>4</v>
      </c>
      <c r="F85" s="1" t="s">
        <v>113</v>
      </c>
      <c r="G85" s="1" t="s">
        <v>114</v>
      </c>
      <c r="H85" s="1" t="s">
        <v>115</v>
      </c>
      <c r="I85" s="1" t="s">
        <v>116</v>
      </c>
      <c r="J85" s="1" t="s">
        <v>117</v>
      </c>
      <c r="K85" s="1" t="s">
        <v>118</v>
      </c>
      <c r="L85" s="1" t="s">
        <v>119</v>
      </c>
      <c r="M85" s="1" t="s">
        <v>120</v>
      </c>
      <c r="N85" s="1" t="s">
        <v>121</v>
      </c>
      <c r="O85" s="1" t="s">
        <v>122</v>
      </c>
      <c r="P85" s="1" t="s">
        <v>123</v>
      </c>
    </row>
    <row r="86" spans="1:16">
      <c r="A86" t="s">
        <v>63</v>
      </c>
      <c r="B86" t="s">
        <v>64</v>
      </c>
      <c r="C86" t="s">
        <v>65</v>
      </c>
      <c r="D86">
        <v>93</v>
      </c>
      <c r="E86" t="s">
        <v>56</v>
      </c>
      <c r="F86" t="s">
        <v>20</v>
      </c>
      <c r="G86" t="s">
        <v>20</v>
      </c>
      <c r="H86" t="s">
        <v>20</v>
      </c>
      <c r="I86" t="s">
        <v>29</v>
      </c>
      <c r="J86" t="s">
        <v>20</v>
      </c>
      <c r="K86" t="s">
        <v>20</v>
      </c>
      <c r="L86" t="s">
        <v>29</v>
      </c>
      <c r="M86" t="s">
        <v>29</v>
      </c>
      <c r="N86" t="s">
        <v>20</v>
      </c>
      <c r="O86">
        <v>4</v>
      </c>
      <c r="P86" t="s">
        <v>32</v>
      </c>
    </row>
    <row r="87" spans="1:16">
      <c r="A87" t="s">
        <v>66</v>
      </c>
      <c r="B87" t="s">
        <v>67</v>
      </c>
      <c r="C87" t="s">
        <v>65</v>
      </c>
      <c r="D87">
        <v>221309</v>
      </c>
      <c r="E87" t="s">
        <v>56</v>
      </c>
      <c r="F87" t="s">
        <v>20</v>
      </c>
      <c r="G87" t="s">
        <v>20</v>
      </c>
      <c r="H87" t="s">
        <v>20</v>
      </c>
      <c r="I87" t="s">
        <v>20</v>
      </c>
      <c r="J87" t="s">
        <v>20</v>
      </c>
      <c r="K87" t="s">
        <v>20</v>
      </c>
      <c r="L87" t="s">
        <v>20</v>
      </c>
      <c r="M87" t="s">
        <v>20</v>
      </c>
      <c r="N87" t="s">
        <v>20</v>
      </c>
      <c r="O87">
        <v>4</v>
      </c>
      <c r="P87" t="s">
        <v>32</v>
      </c>
    </row>
    <row r="88" spans="1:16">
      <c r="A88" t="s">
        <v>68</v>
      </c>
      <c r="B88" t="s">
        <v>69</v>
      </c>
      <c r="C88" t="s">
        <v>65</v>
      </c>
      <c r="D88">
        <v>221307</v>
      </c>
      <c r="E88" t="s">
        <v>56</v>
      </c>
      <c r="F88" t="s">
        <v>20</v>
      </c>
      <c r="G88" t="s">
        <v>20</v>
      </c>
      <c r="H88" t="s">
        <v>20</v>
      </c>
      <c r="I88" t="s">
        <v>20</v>
      </c>
      <c r="J88" t="s">
        <v>20</v>
      </c>
      <c r="K88" t="s">
        <v>20</v>
      </c>
      <c r="L88" t="s">
        <v>20</v>
      </c>
      <c r="M88" t="s">
        <v>20</v>
      </c>
      <c r="N88" t="s">
        <v>20</v>
      </c>
      <c r="O88">
        <v>4</v>
      </c>
      <c r="P88" t="s">
        <v>26</v>
      </c>
    </row>
    <row r="89" spans="1:16">
      <c r="A89" t="s">
        <v>70</v>
      </c>
      <c r="B89" t="s">
        <v>71</v>
      </c>
      <c r="C89" t="s">
        <v>65</v>
      </c>
      <c r="D89">
        <v>12</v>
      </c>
      <c r="E89" t="s">
        <v>56</v>
      </c>
      <c r="F89" t="s">
        <v>20</v>
      </c>
      <c r="G89" t="s">
        <v>20</v>
      </c>
      <c r="H89" t="s">
        <v>20</v>
      </c>
      <c r="I89" t="s">
        <v>20</v>
      </c>
      <c r="J89" t="s">
        <v>20</v>
      </c>
      <c r="K89" t="s">
        <v>29</v>
      </c>
      <c r="L89" t="s">
        <v>29</v>
      </c>
      <c r="M89" t="s">
        <v>20</v>
      </c>
      <c r="N89" t="s">
        <v>20</v>
      </c>
      <c r="O89">
        <v>4</v>
      </c>
      <c r="P89" t="s">
        <v>26</v>
      </c>
    </row>
    <row r="90" spans="1:16" ht="15.75" thickBot="1">
      <c r="A90" t="s">
        <v>72</v>
      </c>
      <c r="B90" t="s">
        <v>73</v>
      </c>
      <c r="C90" t="s">
        <v>65</v>
      </c>
      <c r="D90">
        <v>221304</v>
      </c>
      <c r="E90" t="s">
        <v>56</v>
      </c>
      <c r="F90" t="s">
        <v>20</v>
      </c>
      <c r="G90" t="s">
        <v>20</v>
      </c>
      <c r="H90" t="s">
        <v>20</v>
      </c>
      <c r="I90" t="s">
        <v>20</v>
      </c>
      <c r="J90" t="s">
        <v>20</v>
      </c>
      <c r="K90" t="s">
        <v>20</v>
      </c>
      <c r="L90" t="s">
        <v>20</v>
      </c>
      <c r="M90" t="s">
        <v>20</v>
      </c>
      <c r="N90" t="s">
        <v>20</v>
      </c>
      <c r="O90">
        <v>5</v>
      </c>
      <c r="P90" t="s">
        <v>26</v>
      </c>
    </row>
    <row r="91" spans="1:16">
      <c r="E91" s="5" t="s">
        <v>29</v>
      </c>
      <c r="F91" s="6">
        <f>COUNTIF(F87:F90,"Strongly Agree")</f>
        <v>0</v>
      </c>
      <c r="G91" s="6">
        <f t="shared" ref="G91:N91" si="10">COUNTIF(G87:G90,"Strongly Agree")</f>
        <v>0</v>
      </c>
      <c r="H91" s="6">
        <f t="shared" si="10"/>
        <v>0</v>
      </c>
      <c r="I91" s="6">
        <f t="shared" si="10"/>
        <v>0</v>
      </c>
      <c r="J91" s="6">
        <f t="shared" si="10"/>
        <v>0</v>
      </c>
      <c r="K91" s="6">
        <f t="shared" si="10"/>
        <v>1</v>
      </c>
      <c r="L91" s="6">
        <f t="shared" si="10"/>
        <v>1</v>
      </c>
      <c r="M91" s="6">
        <f t="shared" si="10"/>
        <v>0</v>
      </c>
      <c r="N91" s="7">
        <f t="shared" si="10"/>
        <v>0</v>
      </c>
      <c r="O91" s="2">
        <f>COUNTIF(O86:O90,"5")</f>
        <v>1</v>
      </c>
      <c r="P91" s="2">
        <f>COUNTIF(P86:P90,"Highly Satisfied")</f>
        <v>2</v>
      </c>
    </row>
    <row r="92" spans="1:16">
      <c r="E92" s="8" t="s">
        <v>20</v>
      </c>
      <c r="F92" s="2">
        <f>COUNTIF(F87:F90,"Agree")</f>
        <v>4</v>
      </c>
      <c r="G92" s="2">
        <f t="shared" ref="G92:N92" si="11">COUNTIF(G87:G90,"Agree")</f>
        <v>4</v>
      </c>
      <c r="H92" s="2">
        <f t="shared" si="11"/>
        <v>4</v>
      </c>
      <c r="I92" s="2">
        <f t="shared" si="11"/>
        <v>4</v>
      </c>
      <c r="J92" s="2">
        <f t="shared" si="11"/>
        <v>4</v>
      </c>
      <c r="K92" s="2">
        <f t="shared" si="11"/>
        <v>3</v>
      </c>
      <c r="L92" s="2">
        <f t="shared" si="11"/>
        <v>3</v>
      </c>
      <c r="M92" s="2">
        <f t="shared" si="11"/>
        <v>4</v>
      </c>
      <c r="N92" s="9">
        <f t="shared" si="11"/>
        <v>4</v>
      </c>
      <c r="O92" s="2">
        <f>COUNTIF(O86:O90,"4")</f>
        <v>4</v>
      </c>
      <c r="P92" s="2">
        <f>COUNTIF(P86:P90,"Satisfied")</f>
        <v>3</v>
      </c>
    </row>
    <row r="93" spans="1:16">
      <c r="E93" s="8" t="s">
        <v>21</v>
      </c>
      <c r="F93" s="2">
        <f>COUNTIF(F87:F90,"Not Agree &amp; Not Disagree")</f>
        <v>0</v>
      </c>
      <c r="G93" s="2">
        <f t="shared" ref="G93:N93" si="12">COUNTIF(G87:G90,"Not Agree &amp; Not Disagree")</f>
        <v>0</v>
      </c>
      <c r="H93" s="2">
        <f t="shared" si="12"/>
        <v>0</v>
      </c>
      <c r="I93" s="2">
        <f t="shared" si="12"/>
        <v>0</v>
      </c>
      <c r="J93" s="2">
        <f t="shared" si="12"/>
        <v>0</v>
      </c>
      <c r="K93" s="2">
        <f t="shared" si="12"/>
        <v>0</v>
      </c>
      <c r="L93" s="2">
        <f t="shared" si="12"/>
        <v>0</v>
      </c>
      <c r="M93" s="2">
        <f t="shared" si="12"/>
        <v>0</v>
      </c>
      <c r="N93" s="9">
        <f t="shared" si="12"/>
        <v>0</v>
      </c>
      <c r="O93" s="2">
        <f>COUNTIF(O86:O90,3)</f>
        <v>0</v>
      </c>
      <c r="P93" s="2">
        <f>COUNTIF(P86:P90,"Avarage")</f>
        <v>0</v>
      </c>
    </row>
    <row r="94" spans="1:16">
      <c r="E94" s="8" t="s">
        <v>22</v>
      </c>
      <c r="F94" s="2">
        <f>COUNTIF(F87:F90,"Disagree")</f>
        <v>0</v>
      </c>
      <c r="G94" s="2">
        <f t="shared" ref="G94:N94" si="13">COUNTIF(G87:G90,"Disagree")</f>
        <v>0</v>
      </c>
      <c r="H94" s="2">
        <f t="shared" si="13"/>
        <v>0</v>
      </c>
      <c r="I94" s="2">
        <f t="shared" si="13"/>
        <v>0</v>
      </c>
      <c r="J94" s="2">
        <f t="shared" si="13"/>
        <v>0</v>
      </c>
      <c r="K94" s="2">
        <f t="shared" si="13"/>
        <v>0</v>
      </c>
      <c r="L94" s="2">
        <f t="shared" si="13"/>
        <v>0</v>
      </c>
      <c r="M94" s="2">
        <f t="shared" si="13"/>
        <v>0</v>
      </c>
      <c r="N94" s="9">
        <f t="shared" si="13"/>
        <v>0</v>
      </c>
      <c r="O94" s="2">
        <f>COUNTIF(O86:O90,2)</f>
        <v>0</v>
      </c>
      <c r="P94" s="2">
        <f>COUNTIF(P86:P90,"Unsatisfied")</f>
        <v>0</v>
      </c>
    </row>
    <row r="95" spans="1:16" ht="15.75" thickBot="1">
      <c r="E95" s="10" t="s">
        <v>103</v>
      </c>
      <c r="F95" s="11">
        <f>COUNTIF(F87:F90,"Strongly Disagree")</f>
        <v>0</v>
      </c>
      <c r="G95" s="11">
        <f t="shared" ref="G95:N95" si="14">COUNTIF(G87:G90,"Strongly Disagree")</f>
        <v>0</v>
      </c>
      <c r="H95" s="11">
        <f t="shared" si="14"/>
        <v>0</v>
      </c>
      <c r="I95" s="11">
        <f t="shared" si="14"/>
        <v>0</v>
      </c>
      <c r="J95" s="11">
        <f t="shared" si="14"/>
        <v>0</v>
      </c>
      <c r="K95" s="11">
        <f t="shared" si="14"/>
        <v>0</v>
      </c>
      <c r="L95" s="11">
        <f t="shared" si="14"/>
        <v>0</v>
      </c>
      <c r="M95" s="11">
        <f t="shared" si="14"/>
        <v>0</v>
      </c>
      <c r="N95" s="12">
        <f t="shared" si="14"/>
        <v>0</v>
      </c>
      <c r="O95" s="2">
        <f>COUNTIF(O86:O90,1)</f>
        <v>0</v>
      </c>
      <c r="P95" s="2">
        <f>COUNTIF(P86:P90,"Highly Unsatisfied")</f>
        <v>0</v>
      </c>
    </row>
    <row r="96" spans="1:16">
      <c r="E96" s="3"/>
      <c r="F96" s="4"/>
      <c r="G96" s="4"/>
      <c r="H96" s="4"/>
      <c r="I96" s="4"/>
      <c r="J96" s="4"/>
      <c r="K96" s="4"/>
      <c r="L96" s="4"/>
      <c r="M96" s="4"/>
      <c r="N96" s="4"/>
      <c r="O96" s="4"/>
      <c r="P96" s="4"/>
    </row>
    <row r="97" spans="5:16">
      <c r="E97" s="3"/>
      <c r="F97" s="4"/>
      <c r="G97" s="4"/>
      <c r="H97" s="4"/>
      <c r="I97" s="4"/>
      <c r="J97" s="4"/>
      <c r="K97" s="4"/>
      <c r="L97" s="4"/>
      <c r="M97" s="4"/>
      <c r="N97" s="4"/>
      <c r="O97" s="4"/>
      <c r="P97" s="4"/>
    </row>
    <row r="98" spans="5:16">
      <c r="E98" s="3"/>
      <c r="F98" s="4"/>
      <c r="G98" s="4"/>
      <c r="H98" s="4"/>
      <c r="I98" s="4"/>
      <c r="J98" s="4"/>
      <c r="K98" s="4"/>
      <c r="L98" s="4"/>
      <c r="M98" s="4"/>
      <c r="N98" s="4"/>
      <c r="O98" s="4"/>
      <c r="P98" s="4"/>
    </row>
    <row r="99" spans="5:16">
      <c r="E99" s="3"/>
      <c r="F99" s="4"/>
      <c r="G99" s="4"/>
      <c r="H99" s="4"/>
      <c r="I99" s="4"/>
      <c r="J99" s="4"/>
      <c r="K99" s="4"/>
      <c r="L99" s="4"/>
      <c r="M99" s="4"/>
      <c r="N99" s="4"/>
      <c r="O99" s="4"/>
      <c r="P99" s="4"/>
    </row>
    <row r="100" spans="5:16">
      <c r="E100" s="3"/>
      <c r="F100" s="4"/>
      <c r="G100" s="4"/>
      <c r="H100" s="4"/>
      <c r="I100" s="4"/>
      <c r="J100" s="4"/>
      <c r="K100" s="4"/>
      <c r="L100" s="4"/>
      <c r="M100" s="4"/>
      <c r="N100" s="4"/>
      <c r="O100" s="4"/>
      <c r="P100" s="4"/>
    </row>
    <row r="101" spans="5:16">
      <c r="E101" s="3"/>
      <c r="F101" s="4"/>
      <c r="G101" s="4"/>
      <c r="H101" s="4"/>
      <c r="I101" s="4"/>
      <c r="J101" s="4"/>
      <c r="K101" s="4"/>
      <c r="L101" s="4"/>
      <c r="M101" s="4"/>
      <c r="N101" s="4"/>
      <c r="O101" s="4"/>
      <c r="P101" s="4"/>
    </row>
    <row r="102" spans="5:16">
      <c r="E102" s="3"/>
      <c r="F102" s="4"/>
      <c r="G102" s="4"/>
      <c r="H102" s="4"/>
      <c r="I102" s="4"/>
      <c r="J102" s="4"/>
      <c r="K102" s="4"/>
      <c r="L102" s="4"/>
      <c r="M102" s="4"/>
      <c r="N102" s="4"/>
      <c r="O102" s="4"/>
      <c r="P102" s="4"/>
    </row>
    <row r="103" spans="5:16">
      <c r="E103" s="3"/>
      <c r="F103" s="4"/>
      <c r="G103" s="4"/>
      <c r="H103" s="4"/>
      <c r="I103" s="4"/>
      <c r="J103" s="4"/>
      <c r="K103" s="4"/>
      <c r="L103" s="4"/>
      <c r="M103" s="4"/>
      <c r="N103" s="4"/>
      <c r="O103" s="4"/>
      <c r="P103" s="4"/>
    </row>
    <row r="104" spans="5:16">
      <c r="E104" s="3"/>
      <c r="F104" s="4"/>
      <c r="G104" s="4"/>
      <c r="H104" s="4"/>
      <c r="I104" s="4"/>
      <c r="J104" s="4"/>
      <c r="K104" s="4"/>
      <c r="L104" s="4"/>
      <c r="M104" s="4"/>
      <c r="N104" s="4"/>
      <c r="O104" s="4"/>
      <c r="P104" s="4"/>
    </row>
    <row r="105" spans="5:16">
      <c r="E105" s="3"/>
      <c r="F105" s="4"/>
      <c r="G105" s="4"/>
      <c r="H105" s="4"/>
      <c r="I105" s="4"/>
      <c r="J105" s="4"/>
      <c r="K105" s="4"/>
      <c r="L105" s="4"/>
      <c r="M105" s="4"/>
      <c r="N105" s="4"/>
      <c r="O105" s="4"/>
      <c r="P105" s="4"/>
    </row>
    <row r="106" spans="5:16">
      <c r="E106" s="3"/>
      <c r="F106" s="4"/>
      <c r="G106" s="4"/>
      <c r="H106" s="4"/>
      <c r="I106" s="4"/>
      <c r="J106" s="4"/>
      <c r="K106" s="4"/>
      <c r="L106" s="4"/>
      <c r="M106" s="4"/>
      <c r="N106" s="4"/>
      <c r="O106" s="4"/>
      <c r="P106" s="4"/>
    </row>
    <row r="107" spans="5:16">
      <c r="E107" s="3"/>
      <c r="F107" s="4"/>
      <c r="G107" s="4"/>
      <c r="H107" s="4"/>
      <c r="I107" s="4"/>
      <c r="J107" s="4"/>
      <c r="K107" s="4"/>
      <c r="L107" s="4"/>
      <c r="M107" s="4"/>
      <c r="N107" s="4"/>
      <c r="O107" s="4"/>
      <c r="P107" s="4"/>
    </row>
    <row r="108" spans="5:16">
      <c r="E108" s="3"/>
      <c r="F108" s="4"/>
      <c r="G108" s="4"/>
      <c r="H108" s="4"/>
      <c r="I108" s="4"/>
      <c r="J108" s="4"/>
      <c r="K108" s="4"/>
      <c r="L108" s="4"/>
      <c r="M108" s="4"/>
      <c r="N108" s="4"/>
      <c r="O108" s="4"/>
      <c r="P108" s="4"/>
    </row>
    <row r="109" spans="5:16">
      <c r="E109" s="3"/>
      <c r="F109" s="4"/>
      <c r="G109" s="4"/>
      <c r="H109" s="4"/>
      <c r="I109" s="4"/>
      <c r="J109" s="4"/>
      <c r="K109" s="4"/>
      <c r="L109" s="4"/>
      <c r="M109" s="4"/>
      <c r="N109" s="4"/>
      <c r="O109" s="4"/>
      <c r="P109" s="4"/>
    </row>
    <row r="110" spans="5:16">
      <c r="E110" s="3"/>
      <c r="F110" s="4"/>
      <c r="G110" s="4"/>
      <c r="H110" s="4"/>
      <c r="I110" s="4"/>
      <c r="J110" s="4"/>
      <c r="K110" s="4"/>
      <c r="L110" s="4"/>
      <c r="M110" s="4"/>
      <c r="N110" s="4"/>
      <c r="O110" s="4"/>
      <c r="P110" s="4"/>
    </row>
    <row r="111" spans="5:16">
      <c r="E111" s="3"/>
      <c r="F111" s="4"/>
      <c r="G111" s="4"/>
      <c r="H111" s="4"/>
      <c r="I111" s="4"/>
      <c r="J111" s="4"/>
      <c r="K111" s="4"/>
      <c r="L111" s="4"/>
      <c r="M111" s="4"/>
      <c r="N111" s="4"/>
      <c r="O111" s="4"/>
      <c r="P111" s="4"/>
    </row>
    <row r="112" spans="5:16">
      <c r="E112" s="3"/>
      <c r="F112" s="4"/>
      <c r="G112" s="4"/>
      <c r="H112" s="4"/>
      <c r="I112" s="4"/>
      <c r="J112" s="4"/>
      <c r="K112" s="4"/>
      <c r="L112" s="4"/>
      <c r="M112" s="4"/>
      <c r="N112" s="4"/>
      <c r="O112" s="4"/>
      <c r="P112" s="4"/>
    </row>
    <row r="113" spans="1:16">
      <c r="E113" s="3"/>
      <c r="F113" s="4"/>
      <c r="G113" s="4"/>
      <c r="H113" s="4"/>
      <c r="I113" s="4"/>
      <c r="J113" s="4"/>
      <c r="K113" s="4"/>
      <c r="L113" s="4"/>
      <c r="M113" s="4"/>
      <c r="N113" s="4"/>
      <c r="O113" s="4"/>
      <c r="P113" s="4"/>
    </row>
    <row r="114" spans="1:16">
      <c r="E114" s="3"/>
      <c r="F114" s="4"/>
      <c r="G114" s="4"/>
      <c r="H114" s="4"/>
      <c r="I114" s="4"/>
      <c r="J114" s="4"/>
      <c r="K114" s="4"/>
      <c r="L114" s="4"/>
      <c r="M114" s="4"/>
      <c r="N114" s="4"/>
      <c r="O114" s="4"/>
      <c r="P114" s="4"/>
    </row>
    <row r="115" spans="1:16">
      <c r="E115" s="3"/>
      <c r="F115" s="4"/>
      <c r="G115" s="4"/>
      <c r="H115" s="4"/>
      <c r="I115" s="4"/>
      <c r="J115" s="4"/>
      <c r="K115" s="4"/>
      <c r="L115" s="4"/>
      <c r="M115" s="4"/>
      <c r="N115" s="4"/>
    </row>
    <row r="116" spans="1:16">
      <c r="E116" s="3"/>
      <c r="F116" s="4"/>
      <c r="G116" s="4"/>
      <c r="H116" s="4"/>
      <c r="I116" s="4"/>
      <c r="J116" s="4"/>
      <c r="K116" s="4"/>
      <c r="L116" s="4"/>
      <c r="M116" s="4"/>
      <c r="N116" s="4"/>
    </row>
    <row r="117" spans="1:16">
      <c r="E117" s="3"/>
      <c r="F117" s="4"/>
      <c r="G117" s="4"/>
      <c r="H117" s="4"/>
      <c r="I117" s="4"/>
      <c r="J117" s="4"/>
      <c r="K117" s="4"/>
      <c r="L117" s="4"/>
      <c r="M117" s="4"/>
      <c r="N117" s="4"/>
    </row>
    <row r="118" spans="1:16">
      <c r="E118" s="3"/>
      <c r="F118" s="4"/>
      <c r="G118" s="4"/>
      <c r="H118" s="4"/>
      <c r="I118" s="4"/>
      <c r="J118" s="4"/>
      <c r="K118" s="4"/>
      <c r="L118" s="4"/>
      <c r="M118" s="4"/>
      <c r="N118" s="4"/>
    </row>
    <row r="119" spans="1:16">
      <c r="E119" s="3"/>
      <c r="F119" s="4"/>
      <c r="G119" s="4"/>
      <c r="H119" s="4"/>
      <c r="I119" s="4"/>
      <c r="J119" s="4"/>
      <c r="K119" s="4"/>
      <c r="L119" s="4"/>
      <c r="M119" s="4"/>
      <c r="N119" s="4"/>
    </row>
    <row r="120" spans="1:16">
      <c r="E120" s="3"/>
      <c r="F120" s="4"/>
      <c r="G120" s="4"/>
      <c r="H120" s="4"/>
      <c r="I120" s="4"/>
      <c r="J120" s="4"/>
      <c r="K120" s="4"/>
      <c r="L120" s="4"/>
      <c r="M120" s="4"/>
      <c r="N120" s="4"/>
    </row>
    <row r="121" spans="1:16">
      <c r="E121" s="3"/>
      <c r="F121" s="4"/>
      <c r="G121" s="4"/>
      <c r="H121" s="4"/>
      <c r="I121" s="4"/>
      <c r="J121" s="4"/>
      <c r="K121" s="4"/>
      <c r="L121" s="4"/>
      <c r="M121" s="4"/>
      <c r="N121" s="4"/>
    </row>
    <row r="123" spans="1:16" ht="63.75" customHeight="1">
      <c r="A123" s="13" t="s">
        <v>0</v>
      </c>
      <c r="B123" s="13" t="s">
        <v>1</v>
      </c>
      <c r="C123" s="13" t="s">
        <v>2</v>
      </c>
      <c r="D123" s="13" t="s">
        <v>3</v>
      </c>
      <c r="E123" s="13" t="s">
        <v>4</v>
      </c>
      <c r="F123" s="1" t="s">
        <v>113</v>
      </c>
      <c r="G123" s="1" t="s">
        <v>114</v>
      </c>
      <c r="H123" s="1" t="s">
        <v>115</v>
      </c>
      <c r="I123" s="1" t="s">
        <v>116</v>
      </c>
      <c r="J123" s="1" t="s">
        <v>117</v>
      </c>
      <c r="K123" s="1" t="s">
        <v>118</v>
      </c>
      <c r="L123" s="1" t="s">
        <v>119</v>
      </c>
      <c r="M123" s="1" t="s">
        <v>120</v>
      </c>
      <c r="N123" s="1" t="s">
        <v>121</v>
      </c>
      <c r="O123" s="1" t="s">
        <v>122</v>
      </c>
      <c r="P123" s="1" t="s">
        <v>123</v>
      </c>
    </row>
    <row r="124" spans="1:16" ht="15.75" thickBot="1">
      <c r="A124" t="s">
        <v>74</v>
      </c>
      <c r="B124" t="s">
        <v>75</v>
      </c>
      <c r="C124" t="s">
        <v>65</v>
      </c>
      <c r="E124" t="s">
        <v>56</v>
      </c>
      <c r="F124" t="s">
        <v>20</v>
      </c>
      <c r="G124" t="s">
        <v>20</v>
      </c>
      <c r="H124" t="s">
        <v>20</v>
      </c>
      <c r="I124" t="s">
        <v>20</v>
      </c>
      <c r="J124" t="s">
        <v>20</v>
      </c>
      <c r="K124" t="s">
        <v>20</v>
      </c>
      <c r="L124" t="s">
        <v>20</v>
      </c>
      <c r="M124" t="s">
        <v>20</v>
      </c>
      <c r="N124" t="s">
        <v>20</v>
      </c>
      <c r="O124">
        <v>4</v>
      </c>
      <c r="P124" t="s">
        <v>32</v>
      </c>
    </row>
    <row r="125" spans="1:16">
      <c r="E125" s="5" t="s">
        <v>29</v>
      </c>
      <c r="F125" s="6">
        <f>COUNTIF(F95:F124,"Strongly Agree")</f>
        <v>0</v>
      </c>
      <c r="G125" s="6">
        <f t="shared" ref="G125:N125" si="15">COUNTIF(G95:G124,"Strongly Agree")</f>
        <v>0</v>
      </c>
      <c r="H125" s="6">
        <f t="shared" si="15"/>
        <v>0</v>
      </c>
      <c r="I125" s="6">
        <f t="shared" si="15"/>
        <v>0</v>
      </c>
      <c r="J125" s="6">
        <f t="shared" si="15"/>
        <v>0</v>
      </c>
      <c r="K125" s="6">
        <f t="shared" si="15"/>
        <v>0</v>
      </c>
      <c r="L125" s="6">
        <f t="shared" si="15"/>
        <v>0</v>
      </c>
      <c r="M125" s="6">
        <f t="shared" si="15"/>
        <v>0</v>
      </c>
      <c r="N125" s="7">
        <f t="shared" si="15"/>
        <v>0</v>
      </c>
      <c r="O125" s="2">
        <f>COUNTIF(O123:O124,"5")</f>
        <v>0</v>
      </c>
      <c r="P125" s="2">
        <f>COUNTIF(P123:P124,"Highly Satisfied")</f>
        <v>1</v>
      </c>
    </row>
    <row r="126" spans="1:16">
      <c r="E126" s="8" t="s">
        <v>20</v>
      </c>
      <c r="F126" s="2">
        <f>COUNTIF(F95:F124,"Agree")</f>
        <v>1</v>
      </c>
      <c r="G126" s="2">
        <f t="shared" ref="G126:N126" si="16">COUNTIF(G95:G124,"Agree")</f>
        <v>1</v>
      </c>
      <c r="H126" s="2">
        <f t="shared" si="16"/>
        <v>1</v>
      </c>
      <c r="I126" s="2">
        <f t="shared" si="16"/>
        <v>1</v>
      </c>
      <c r="J126" s="2">
        <f t="shared" si="16"/>
        <v>1</v>
      </c>
      <c r="K126" s="2">
        <f t="shared" si="16"/>
        <v>1</v>
      </c>
      <c r="L126" s="2">
        <f t="shared" si="16"/>
        <v>1</v>
      </c>
      <c r="M126" s="2">
        <f t="shared" si="16"/>
        <v>1</v>
      </c>
      <c r="N126" s="9">
        <f t="shared" si="16"/>
        <v>1</v>
      </c>
      <c r="O126" s="2">
        <f>COUNTIF(O123:O124,"4")</f>
        <v>1</v>
      </c>
      <c r="P126" s="2">
        <f>COUNTIF(P123:P124,"Satisfied")</f>
        <v>0</v>
      </c>
    </row>
    <row r="127" spans="1:16">
      <c r="E127" s="8" t="s">
        <v>21</v>
      </c>
      <c r="F127" s="2">
        <f>COUNTIF(F95:F124,"Not Agree &amp; Not Disagree")</f>
        <v>0</v>
      </c>
      <c r="G127" s="2">
        <f t="shared" ref="G127:N127" si="17">COUNTIF(G95:G124,"Not Agree &amp; Not Disagree")</f>
        <v>0</v>
      </c>
      <c r="H127" s="2">
        <f t="shared" si="17"/>
        <v>0</v>
      </c>
      <c r="I127" s="2">
        <f t="shared" si="17"/>
        <v>0</v>
      </c>
      <c r="J127" s="2">
        <f t="shared" si="17"/>
        <v>0</v>
      </c>
      <c r="K127" s="2">
        <f t="shared" si="17"/>
        <v>0</v>
      </c>
      <c r="L127" s="2">
        <f t="shared" si="17"/>
        <v>0</v>
      </c>
      <c r="M127" s="2">
        <f t="shared" si="17"/>
        <v>0</v>
      </c>
      <c r="N127" s="9">
        <f t="shared" si="17"/>
        <v>0</v>
      </c>
      <c r="O127" s="2">
        <f>COUNTIF(O123:O124,3)</f>
        <v>0</v>
      </c>
      <c r="P127" s="2">
        <f>COUNTIF(P123:P124,"Avarage")</f>
        <v>0</v>
      </c>
    </row>
    <row r="128" spans="1:16">
      <c r="E128" s="8" t="s">
        <v>22</v>
      </c>
      <c r="F128" s="2">
        <f>COUNTIF(F95:F124,"Disagree")</f>
        <v>0</v>
      </c>
      <c r="G128" s="2">
        <f t="shared" ref="G128:N128" si="18">COUNTIF(G95:G124,"Disagree")</f>
        <v>0</v>
      </c>
      <c r="H128" s="2">
        <f t="shared" si="18"/>
        <v>0</v>
      </c>
      <c r="I128" s="2">
        <f t="shared" si="18"/>
        <v>0</v>
      </c>
      <c r="J128" s="2">
        <f t="shared" si="18"/>
        <v>0</v>
      </c>
      <c r="K128" s="2">
        <f t="shared" si="18"/>
        <v>0</v>
      </c>
      <c r="L128" s="2">
        <f t="shared" si="18"/>
        <v>0</v>
      </c>
      <c r="M128" s="2">
        <f t="shared" si="18"/>
        <v>0</v>
      </c>
      <c r="N128" s="9">
        <f t="shared" si="18"/>
        <v>0</v>
      </c>
      <c r="O128" s="2">
        <f>COUNTIF(O123:O124,2)</f>
        <v>0</v>
      </c>
      <c r="P128" s="2">
        <f>COUNTIF(P123:P124,"Unsatisfied")</f>
        <v>0</v>
      </c>
    </row>
    <row r="129" spans="5:16" ht="15.75" thickBot="1">
      <c r="E129" s="10" t="s">
        <v>103</v>
      </c>
      <c r="F129" s="11">
        <f>COUNTIF(F95:F124,"Strongly Disagree")</f>
        <v>0</v>
      </c>
      <c r="G129" s="11">
        <f t="shared" ref="G129:N129" si="19">COUNTIF(G95:G124,"Strongly Disagree")</f>
        <v>0</v>
      </c>
      <c r="H129" s="11">
        <f t="shared" si="19"/>
        <v>0</v>
      </c>
      <c r="I129" s="11">
        <f t="shared" si="19"/>
        <v>0</v>
      </c>
      <c r="J129" s="11">
        <f t="shared" si="19"/>
        <v>0</v>
      </c>
      <c r="K129" s="11">
        <f t="shared" si="19"/>
        <v>0</v>
      </c>
      <c r="L129" s="11">
        <f t="shared" si="19"/>
        <v>0</v>
      </c>
      <c r="M129" s="11">
        <f t="shared" si="19"/>
        <v>0</v>
      </c>
      <c r="N129" s="12">
        <f t="shared" si="19"/>
        <v>0</v>
      </c>
      <c r="O129" s="2">
        <f>COUNTIF(O123:O124,1)</f>
        <v>0</v>
      </c>
      <c r="P129" s="2">
        <f>COUNTIF(P123:P124,"Highly Unsatisfied")</f>
        <v>0</v>
      </c>
    </row>
    <row r="130" spans="5:16">
      <c r="E130" s="3"/>
      <c r="F130" s="4"/>
      <c r="G130" s="4"/>
      <c r="H130" s="4"/>
      <c r="I130" s="4"/>
      <c r="J130" s="4"/>
      <c r="K130" s="4"/>
      <c r="L130" s="4"/>
      <c r="M130" s="4"/>
      <c r="N130" s="4"/>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P49"/>
  <sheetViews>
    <sheetView topLeftCell="A13" zoomScale="85" zoomScaleNormal="85" workbookViewId="0">
      <selection activeCell="O45" sqref="O45:P49"/>
    </sheetView>
  </sheetViews>
  <sheetFormatPr defaultRowHeight="15"/>
  <cols>
    <col min="5" max="5" width="23.140625" customWidth="1"/>
  </cols>
  <sheetData>
    <row r="1" spans="1:16" ht="52.5" customHeight="1">
      <c r="A1" s="13" t="s">
        <v>0</v>
      </c>
      <c r="B1" s="13" t="s">
        <v>1</v>
      </c>
      <c r="C1" s="13" t="s">
        <v>2</v>
      </c>
      <c r="D1" s="13" t="s">
        <v>3</v>
      </c>
      <c r="E1" s="13" t="s">
        <v>4</v>
      </c>
      <c r="F1" s="1" t="s">
        <v>113</v>
      </c>
      <c r="G1" s="1" t="s">
        <v>114</v>
      </c>
      <c r="H1" s="1" t="s">
        <v>115</v>
      </c>
      <c r="I1" s="1" t="s">
        <v>116</v>
      </c>
      <c r="J1" s="1" t="s">
        <v>117</v>
      </c>
      <c r="K1" s="1" t="s">
        <v>118</v>
      </c>
      <c r="L1" s="1" t="s">
        <v>119</v>
      </c>
      <c r="M1" s="1" t="s">
        <v>120</v>
      </c>
      <c r="N1" s="1" t="s">
        <v>121</v>
      </c>
      <c r="O1" s="1" t="s">
        <v>122</v>
      </c>
      <c r="P1" s="1" t="s">
        <v>123</v>
      </c>
    </row>
    <row r="2" spans="1:16">
      <c r="A2" t="s">
        <v>44</v>
      </c>
      <c r="B2" t="s">
        <v>17</v>
      </c>
      <c r="C2" t="s">
        <v>18</v>
      </c>
      <c r="D2">
        <v>92</v>
      </c>
      <c r="E2" t="s">
        <v>45</v>
      </c>
      <c r="F2" t="s">
        <v>22</v>
      </c>
      <c r="G2" t="s">
        <v>22</v>
      </c>
      <c r="H2" t="s">
        <v>21</v>
      </c>
      <c r="I2" t="s">
        <v>22</v>
      </c>
      <c r="J2" t="s">
        <v>22</v>
      </c>
      <c r="K2" t="s">
        <v>22</v>
      </c>
      <c r="L2" t="s">
        <v>22</v>
      </c>
      <c r="M2" t="s">
        <v>21</v>
      </c>
      <c r="N2" t="s">
        <v>22</v>
      </c>
      <c r="O2">
        <v>3</v>
      </c>
      <c r="P2" t="s">
        <v>23</v>
      </c>
    </row>
    <row r="3" spans="1:16">
      <c r="A3" t="s">
        <v>46</v>
      </c>
      <c r="B3" t="s">
        <v>25</v>
      </c>
      <c r="C3" t="s">
        <v>18</v>
      </c>
      <c r="D3">
        <v>221306</v>
      </c>
      <c r="E3" t="s">
        <v>45</v>
      </c>
      <c r="F3" t="s">
        <v>20</v>
      </c>
      <c r="G3" t="s">
        <v>20</v>
      </c>
      <c r="H3" t="s">
        <v>20</v>
      </c>
      <c r="I3" t="s">
        <v>20</v>
      </c>
      <c r="J3" t="s">
        <v>20</v>
      </c>
      <c r="K3" t="s">
        <v>20</v>
      </c>
      <c r="L3" t="s">
        <v>20</v>
      </c>
      <c r="M3" t="s">
        <v>20</v>
      </c>
      <c r="N3" t="s">
        <v>20</v>
      </c>
      <c r="O3">
        <v>4</v>
      </c>
      <c r="P3" t="s">
        <v>26</v>
      </c>
    </row>
    <row r="4" spans="1:16">
      <c r="A4" t="s">
        <v>47</v>
      </c>
      <c r="B4" t="s">
        <v>28</v>
      </c>
      <c r="C4" t="s">
        <v>18</v>
      </c>
      <c r="D4">
        <v>222195</v>
      </c>
      <c r="E4" t="s">
        <v>45</v>
      </c>
      <c r="F4" t="s">
        <v>20</v>
      </c>
      <c r="G4" t="s">
        <v>20</v>
      </c>
      <c r="H4" t="s">
        <v>20</v>
      </c>
      <c r="I4" t="s">
        <v>20</v>
      </c>
      <c r="J4" t="s">
        <v>29</v>
      </c>
      <c r="K4" t="s">
        <v>29</v>
      </c>
      <c r="L4" t="s">
        <v>29</v>
      </c>
      <c r="M4" t="s">
        <v>20</v>
      </c>
      <c r="N4" t="s">
        <v>20</v>
      </c>
      <c r="O4">
        <v>4</v>
      </c>
      <c r="P4" t="s">
        <v>23</v>
      </c>
    </row>
    <row r="5" spans="1:16">
      <c r="A5" t="s">
        <v>48</v>
      </c>
      <c r="B5" t="s">
        <v>31</v>
      </c>
      <c r="C5" t="s">
        <v>18</v>
      </c>
      <c r="D5">
        <v>221301</v>
      </c>
      <c r="E5" t="s">
        <v>45</v>
      </c>
      <c r="F5" t="s">
        <v>20</v>
      </c>
      <c r="G5" t="s">
        <v>20</v>
      </c>
      <c r="H5" t="s">
        <v>20</v>
      </c>
      <c r="I5" t="s">
        <v>20</v>
      </c>
      <c r="J5" t="s">
        <v>20</v>
      </c>
      <c r="K5" t="s">
        <v>20</v>
      </c>
      <c r="L5" t="s">
        <v>20</v>
      </c>
      <c r="M5" t="s">
        <v>20</v>
      </c>
      <c r="N5" t="s">
        <v>20</v>
      </c>
      <c r="O5">
        <v>4</v>
      </c>
      <c r="P5" t="s">
        <v>32</v>
      </c>
    </row>
    <row r="6" spans="1:16">
      <c r="E6" s="18" t="s">
        <v>29</v>
      </c>
      <c r="F6" s="17">
        <f>COUNTIF(F2:F5,"Strongly Agree")</f>
        <v>0</v>
      </c>
      <c r="G6" s="2">
        <f t="shared" ref="G6:N6" si="0">COUNTIF(G2:G5,"Strongly Agree")</f>
        <v>0</v>
      </c>
      <c r="H6" s="2">
        <f t="shared" si="0"/>
        <v>0</v>
      </c>
      <c r="I6" s="2">
        <f t="shared" si="0"/>
        <v>0</v>
      </c>
      <c r="J6" s="2">
        <f t="shared" si="0"/>
        <v>1</v>
      </c>
      <c r="K6" s="2">
        <f t="shared" si="0"/>
        <v>1</v>
      </c>
      <c r="L6" s="2">
        <f t="shared" si="0"/>
        <v>1</v>
      </c>
      <c r="M6" s="2">
        <f t="shared" si="0"/>
        <v>0</v>
      </c>
      <c r="N6" s="2">
        <f t="shared" si="0"/>
        <v>0</v>
      </c>
      <c r="O6" s="2">
        <f>COUNTIF(O2:O5,"5")</f>
        <v>0</v>
      </c>
      <c r="P6" s="2">
        <f>COUNTIF(P2:P5,"Highly Satisfied")</f>
        <v>1</v>
      </c>
    </row>
    <row r="7" spans="1:16">
      <c r="E7" s="18" t="s">
        <v>20</v>
      </c>
      <c r="F7" s="17">
        <f>COUNTIF(F2:F5,"Agree")</f>
        <v>3</v>
      </c>
      <c r="G7" s="2">
        <f t="shared" ref="G7:N7" si="1">COUNTIF(G2:G5,"Agree")</f>
        <v>3</v>
      </c>
      <c r="H7" s="2">
        <f t="shared" si="1"/>
        <v>3</v>
      </c>
      <c r="I7" s="2">
        <f t="shared" si="1"/>
        <v>3</v>
      </c>
      <c r="J7" s="2">
        <f t="shared" si="1"/>
        <v>2</v>
      </c>
      <c r="K7" s="2">
        <f t="shared" si="1"/>
        <v>2</v>
      </c>
      <c r="L7" s="2">
        <f t="shared" si="1"/>
        <v>2</v>
      </c>
      <c r="M7" s="2">
        <f t="shared" si="1"/>
        <v>3</v>
      </c>
      <c r="N7" s="2">
        <f t="shared" si="1"/>
        <v>3</v>
      </c>
      <c r="O7" s="2">
        <f>COUNTIF(O2:O5,"4")</f>
        <v>3</v>
      </c>
      <c r="P7" s="2">
        <f>COUNTIF(P2:P5,"Satisfied")</f>
        <v>1</v>
      </c>
    </row>
    <row r="8" spans="1:16">
      <c r="E8" s="18" t="s">
        <v>21</v>
      </c>
      <c r="F8" s="17">
        <f>COUNTIF(F2:F5,"Not Agree &amp; Not Disagree")</f>
        <v>0</v>
      </c>
      <c r="G8" s="2">
        <f t="shared" ref="G8:N8" si="2">COUNTIF(G2:G5,"Not Agree &amp; Not Disagree")</f>
        <v>0</v>
      </c>
      <c r="H8" s="2">
        <f t="shared" si="2"/>
        <v>1</v>
      </c>
      <c r="I8" s="2">
        <f t="shared" si="2"/>
        <v>0</v>
      </c>
      <c r="J8" s="2">
        <f t="shared" si="2"/>
        <v>0</v>
      </c>
      <c r="K8" s="2">
        <f t="shared" si="2"/>
        <v>0</v>
      </c>
      <c r="L8" s="2">
        <f t="shared" si="2"/>
        <v>0</v>
      </c>
      <c r="M8" s="2">
        <f t="shared" si="2"/>
        <v>1</v>
      </c>
      <c r="N8" s="2">
        <f t="shared" si="2"/>
        <v>0</v>
      </c>
      <c r="O8" s="2">
        <f>COUNTIF(O2:O5,3)</f>
        <v>1</v>
      </c>
      <c r="P8" s="2">
        <f>COUNTIF(P2:P5,"Avarage")</f>
        <v>2</v>
      </c>
    </row>
    <row r="9" spans="1:16">
      <c r="E9" s="18" t="s">
        <v>22</v>
      </c>
      <c r="F9" s="17">
        <f>COUNTIF(F2:F5,"Disagree")</f>
        <v>1</v>
      </c>
      <c r="G9" s="2">
        <f t="shared" ref="G9:N9" si="3">COUNTIF(G2:G5,"Disagree")</f>
        <v>1</v>
      </c>
      <c r="H9" s="2">
        <f t="shared" si="3"/>
        <v>0</v>
      </c>
      <c r="I9" s="2">
        <f t="shared" si="3"/>
        <v>1</v>
      </c>
      <c r="J9" s="2">
        <f t="shared" si="3"/>
        <v>1</v>
      </c>
      <c r="K9" s="2">
        <f t="shared" si="3"/>
        <v>1</v>
      </c>
      <c r="L9" s="2">
        <f t="shared" si="3"/>
        <v>1</v>
      </c>
      <c r="M9" s="2">
        <f t="shared" si="3"/>
        <v>0</v>
      </c>
      <c r="N9" s="2">
        <f t="shared" si="3"/>
        <v>1</v>
      </c>
      <c r="O9" s="2">
        <f>COUNTIF(O2:O5,2)</f>
        <v>0</v>
      </c>
      <c r="P9" s="2">
        <f>COUNTIF(P2:P5,"Unsatisfied")</f>
        <v>0</v>
      </c>
    </row>
    <row r="10" spans="1:16">
      <c r="E10" s="18" t="s">
        <v>103</v>
      </c>
      <c r="F10" s="17">
        <f>COUNTIF(F2:F5,"Strongly Disagree")</f>
        <v>0</v>
      </c>
      <c r="G10" s="2">
        <f t="shared" ref="G10:N10" si="4">COUNTIF(G2:G5,"Strongly Disagree")</f>
        <v>0</v>
      </c>
      <c r="H10" s="2">
        <f t="shared" si="4"/>
        <v>0</v>
      </c>
      <c r="I10" s="2">
        <f t="shared" si="4"/>
        <v>0</v>
      </c>
      <c r="J10" s="2">
        <f t="shared" si="4"/>
        <v>0</v>
      </c>
      <c r="K10" s="2">
        <f t="shared" si="4"/>
        <v>0</v>
      </c>
      <c r="L10" s="2">
        <f t="shared" si="4"/>
        <v>0</v>
      </c>
      <c r="M10" s="2">
        <f t="shared" si="4"/>
        <v>0</v>
      </c>
      <c r="N10" s="2">
        <f t="shared" si="4"/>
        <v>0</v>
      </c>
      <c r="O10" s="2">
        <f>COUNTIF(O2:O5,1)</f>
        <v>0</v>
      </c>
      <c r="P10" s="2">
        <f>COUNTIF(P2:P5,"Highly Unsatisfied")</f>
        <v>0</v>
      </c>
    </row>
    <row r="19" spans="1:16" ht="73.5" customHeight="1">
      <c r="A19" s="13" t="s">
        <v>0</v>
      </c>
      <c r="B19" s="13" t="s">
        <v>1</v>
      </c>
      <c r="C19" s="13" t="s">
        <v>2</v>
      </c>
      <c r="D19" s="13" t="s">
        <v>3</v>
      </c>
      <c r="E19" s="13" t="s">
        <v>4</v>
      </c>
      <c r="F19" s="1" t="s">
        <v>113</v>
      </c>
      <c r="G19" s="1" t="s">
        <v>114</v>
      </c>
      <c r="H19" s="1" t="s">
        <v>115</v>
      </c>
      <c r="I19" s="1" t="s">
        <v>116</v>
      </c>
      <c r="J19" s="1" t="s">
        <v>117</v>
      </c>
      <c r="K19" s="1" t="s">
        <v>118</v>
      </c>
      <c r="L19" s="1" t="s">
        <v>119</v>
      </c>
      <c r="M19" s="1" t="s">
        <v>120</v>
      </c>
      <c r="N19" s="1" t="s">
        <v>121</v>
      </c>
      <c r="O19" s="1" t="s">
        <v>122</v>
      </c>
      <c r="P19" s="1" t="s">
        <v>123</v>
      </c>
    </row>
    <row r="20" spans="1:16">
      <c r="A20" t="s">
        <v>89</v>
      </c>
      <c r="B20" t="s">
        <v>35</v>
      </c>
      <c r="C20" t="s">
        <v>55</v>
      </c>
      <c r="D20">
        <v>220245</v>
      </c>
      <c r="E20" t="s">
        <v>90</v>
      </c>
      <c r="F20" t="s">
        <v>20</v>
      </c>
      <c r="G20" t="s">
        <v>20</v>
      </c>
      <c r="H20" t="s">
        <v>29</v>
      </c>
      <c r="I20" t="s">
        <v>20</v>
      </c>
      <c r="J20" t="s">
        <v>20</v>
      </c>
      <c r="K20" t="s">
        <v>29</v>
      </c>
      <c r="L20" t="s">
        <v>20</v>
      </c>
      <c r="M20" t="s">
        <v>20</v>
      </c>
      <c r="N20" t="s">
        <v>20</v>
      </c>
      <c r="O20">
        <v>5</v>
      </c>
      <c r="P20" t="s">
        <v>26</v>
      </c>
    </row>
    <row r="21" spans="1:16">
      <c r="A21" t="s">
        <v>91</v>
      </c>
      <c r="B21" t="s">
        <v>58</v>
      </c>
      <c r="C21" t="s">
        <v>55</v>
      </c>
      <c r="D21">
        <v>220253</v>
      </c>
      <c r="E21" t="s">
        <v>90</v>
      </c>
      <c r="F21" t="s">
        <v>29</v>
      </c>
      <c r="G21" t="s">
        <v>29</v>
      </c>
      <c r="H21" t="s">
        <v>29</v>
      </c>
      <c r="I21" t="s">
        <v>29</v>
      </c>
      <c r="J21" t="s">
        <v>29</v>
      </c>
      <c r="K21" t="s">
        <v>29</v>
      </c>
      <c r="L21" t="s">
        <v>29</v>
      </c>
      <c r="M21" t="s">
        <v>29</v>
      </c>
      <c r="N21" t="s">
        <v>20</v>
      </c>
      <c r="O21">
        <v>5</v>
      </c>
      <c r="P21" t="s">
        <v>32</v>
      </c>
    </row>
    <row r="22" spans="1:16">
      <c r="A22" t="s">
        <v>92</v>
      </c>
      <c r="B22" t="s">
        <v>60</v>
      </c>
      <c r="C22" t="s">
        <v>55</v>
      </c>
      <c r="D22">
        <v>220246</v>
      </c>
      <c r="E22" t="s">
        <v>90</v>
      </c>
      <c r="F22" t="s">
        <v>20</v>
      </c>
      <c r="G22" t="s">
        <v>20</v>
      </c>
      <c r="H22" t="s">
        <v>29</v>
      </c>
      <c r="I22" t="s">
        <v>20</v>
      </c>
      <c r="J22" t="s">
        <v>20</v>
      </c>
      <c r="K22" t="s">
        <v>20</v>
      </c>
      <c r="L22" t="s">
        <v>20</v>
      </c>
      <c r="M22" t="s">
        <v>21</v>
      </c>
      <c r="N22" t="s">
        <v>20</v>
      </c>
      <c r="O22">
        <v>3</v>
      </c>
      <c r="P22" t="s">
        <v>33</v>
      </c>
    </row>
    <row r="23" spans="1:16" ht="15.75" thickBot="1">
      <c r="A23" t="s">
        <v>93</v>
      </c>
      <c r="B23" t="s">
        <v>62</v>
      </c>
      <c r="C23" t="s">
        <v>55</v>
      </c>
      <c r="D23">
        <v>220249</v>
      </c>
      <c r="E23" t="s">
        <v>90</v>
      </c>
      <c r="F23" t="s">
        <v>29</v>
      </c>
      <c r="G23" t="s">
        <v>29</v>
      </c>
      <c r="H23" t="s">
        <v>29</v>
      </c>
      <c r="I23" t="s">
        <v>29</v>
      </c>
      <c r="J23" t="s">
        <v>29</v>
      </c>
      <c r="K23" t="s">
        <v>29</v>
      </c>
      <c r="L23" t="s">
        <v>29</v>
      </c>
      <c r="M23" t="s">
        <v>20</v>
      </c>
      <c r="N23" t="s">
        <v>20</v>
      </c>
      <c r="O23">
        <v>5</v>
      </c>
      <c r="P23" t="s">
        <v>32</v>
      </c>
    </row>
    <row r="24" spans="1:16">
      <c r="E24" s="5" t="s">
        <v>29</v>
      </c>
      <c r="F24" s="6">
        <f>COUNTIF(F20:F23,"Strongly Agree")</f>
        <v>2</v>
      </c>
      <c r="G24" s="6">
        <f t="shared" ref="G24:N24" si="5">COUNTIF(G20:G23,"Strongly Agree")</f>
        <v>2</v>
      </c>
      <c r="H24" s="6">
        <f t="shared" si="5"/>
        <v>4</v>
      </c>
      <c r="I24" s="6">
        <f t="shared" si="5"/>
        <v>2</v>
      </c>
      <c r="J24" s="6">
        <f t="shared" si="5"/>
        <v>2</v>
      </c>
      <c r="K24" s="6">
        <f t="shared" si="5"/>
        <v>3</v>
      </c>
      <c r="L24" s="6">
        <f t="shared" si="5"/>
        <v>2</v>
      </c>
      <c r="M24" s="6">
        <f t="shared" si="5"/>
        <v>1</v>
      </c>
      <c r="N24" s="7">
        <f t="shared" si="5"/>
        <v>0</v>
      </c>
      <c r="O24" s="2">
        <f>COUNTIF(O20:O23,"5")</f>
        <v>3</v>
      </c>
      <c r="P24" s="2">
        <f>COUNTIF(P20:P23,"Highly Satisfied")</f>
        <v>2</v>
      </c>
    </row>
    <row r="25" spans="1:16">
      <c r="E25" s="8" t="s">
        <v>20</v>
      </c>
      <c r="F25" s="2">
        <f>COUNTIF(F20:F23,"Agree")</f>
        <v>2</v>
      </c>
      <c r="G25" s="2">
        <f t="shared" ref="G25:N25" si="6">COUNTIF(G20:G23,"Agree")</f>
        <v>2</v>
      </c>
      <c r="H25" s="2">
        <f t="shared" si="6"/>
        <v>0</v>
      </c>
      <c r="I25" s="2">
        <f t="shared" si="6"/>
        <v>2</v>
      </c>
      <c r="J25" s="2">
        <f t="shared" si="6"/>
        <v>2</v>
      </c>
      <c r="K25" s="2">
        <f t="shared" si="6"/>
        <v>1</v>
      </c>
      <c r="L25" s="2">
        <f t="shared" si="6"/>
        <v>2</v>
      </c>
      <c r="M25" s="2">
        <f t="shared" si="6"/>
        <v>2</v>
      </c>
      <c r="N25" s="9">
        <f t="shared" si="6"/>
        <v>4</v>
      </c>
      <c r="O25" s="2">
        <f>COUNTIF(O20:O23,"4")</f>
        <v>0</v>
      </c>
      <c r="P25" s="2">
        <f>COUNTIF(P20:P23,"Satisfied")</f>
        <v>1</v>
      </c>
    </row>
    <row r="26" spans="1:16">
      <c r="E26" s="8" t="s">
        <v>21</v>
      </c>
      <c r="F26" s="2">
        <f>COUNTIF(F20:F23,"Not Agree &amp; Not Disagree")</f>
        <v>0</v>
      </c>
      <c r="G26" s="2">
        <f t="shared" ref="G26:N26" si="7">COUNTIF(G20:G23,"Not Agree &amp; Not Disagree")</f>
        <v>0</v>
      </c>
      <c r="H26" s="2">
        <f t="shared" si="7"/>
        <v>0</v>
      </c>
      <c r="I26" s="2">
        <f t="shared" si="7"/>
        <v>0</v>
      </c>
      <c r="J26" s="2">
        <f t="shared" si="7"/>
        <v>0</v>
      </c>
      <c r="K26" s="2">
        <f t="shared" si="7"/>
        <v>0</v>
      </c>
      <c r="L26" s="2">
        <f t="shared" si="7"/>
        <v>0</v>
      </c>
      <c r="M26" s="2">
        <f t="shared" si="7"/>
        <v>1</v>
      </c>
      <c r="N26" s="9">
        <f t="shared" si="7"/>
        <v>0</v>
      </c>
      <c r="O26" s="2">
        <f>COUNTIF(O20:O23,3)</f>
        <v>1</v>
      </c>
      <c r="P26" s="2">
        <f>COUNTIF(P20:P23,"Avarage")</f>
        <v>0</v>
      </c>
    </row>
    <row r="27" spans="1:16">
      <c r="E27" s="8" t="s">
        <v>22</v>
      </c>
      <c r="F27" s="2">
        <f>COUNTIF(F20:F23,"Disagree")</f>
        <v>0</v>
      </c>
      <c r="G27" s="2">
        <f t="shared" ref="G27:N27" si="8">COUNTIF(G20:G23,"Disagree")</f>
        <v>0</v>
      </c>
      <c r="H27" s="2">
        <f t="shared" si="8"/>
        <v>0</v>
      </c>
      <c r="I27" s="2">
        <f t="shared" si="8"/>
        <v>0</v>
      </c>
      <c r="J27" s="2">
        <f t="shared" si="8"/>
        <v>0</v>
      </c>
      <c r="K27" s="2">
        <f t="shared" si="8"/>
        <v>0</v>
      </c>
      <c r="L27" s="2">
        <f t="shared" si="8"/>
        <v>0</v>
      </c>
      <c r="M27" s="2">
        <f t="shared" si="8"/>
        <v>0</v>
      </c>
      <c r="N27" s="9">
        <f t="shared" si="8"/>
        <v>0</v>
      </c>
      <c r="O27" s="2">
        <f>COUNTIF(O20:O23,2)</f>
        <v>0</v>
      </c>
      <c r="P27" s="2">
        <f>COUNTIF(P20:P23,"Dissatisfied")</f>
        <v>1</v>
      </c>
    </row>
    <row r="28" spans="1:16" ht="15.75" thickBot="1">
      <c r="E28" s="10" t="s">
        <v>103</v>
      </c>
      <c r="F28" s="11">
        <f>COUNTIF(F20:F23,"Strongly Disagree")</f>
        <v>0</v>
      </c>
      <c r="G28" s="11">
        <f t="shared" ref="G28:N28" si="9">COUNTIF(G20:G23,"Strongly Disagree")</f>
        <v>0</v>
      </c>
      <c r="H28" s="11">
        <f t="shared" si="9"/>
        <v>0</v>
      </c>
      <c r="I28" s="11">
        <f t="shared" si="9"/>
        <v>0</v>
      </c>
      <c r="J28" s="11">
        <f t="shared" si="9"/>
        <v>0</v>
      </c>
      <c r="K28" s="11">
        <f t="shared" si="9"/>
        <v>0</v>
      </c>
      <c r="L28" s="11">
        <f t="shared" si="9"/>
        <v>0</v>
      </c>
      <c r="M28" s="11">
        <f t="shared" si="9"/>
        <v>0</v>
      </c>
      <c r="N28" s="12">
        <f t="shared" si="9"/>
        <v>0</v>
      </c>
      <c r="O28" s="2">
        <f>COUNTIF(O20:O23,1)</f>
        <v>0</v>
      </c>
      <c r="P28" s="2">
        <f>COUNTIF(P20:P23,"Highly Dissatisfied")</f>
        <v>0</v>
      </c>
    </row>
    <row r="38" spans="1:16" ht="37.5" customHeight="1">
      <c r="A38" s="13" t="s">
        <v>0</v>
      </c>
      <c r="B38" s="13" t="s">
        <v>1</v>
      </c>
      <c r="C38" s="13" t="s">
        <v>2</v>
      </c>
      <c r="D38" s="13" t="s">
        <v>3</v>
      </c>
      <c r="E38" s="13" t="s">
        <v>4</v>
      </c>
      <c r="F38" s="1" t="s">
        <v>113</v>
      </c>
      <c r="G38" s="1" t="s">
        <v>114</v>
      </c>
      <c r="H38" s="1" t="s">
        <v>115</v>
      </c>
      <c r="I38" s="1" t="s">
        <v>116</v>
      </c>
      <c r="J38" s="1" t="s">
        <v>117</v>
      </c>
      <c r="K38" s="1" t="s">
        <v>118</v>
      </c>
      <c r="L38" s="1" t="s">
        <v>119</v>
      </c>
      <c r="M38" s="1" t="s">
        <v>120</v>
      </c>
      <c r="N38" s="1" t="s">
        <v>121</v>
      </c>
      <c r="O38" s="1" t="s">
        <v>122</v>
      </c>
      <c r="P38" s="1" t="s">
        <v>123</v>
      </c>
    </row>
    <row r="39" spans="1:16">
      <c r="A39" t="s">
        <v>94</v>
      </c>
      <c r="B39" t="s">
        <v>64</v>
      </c>
      <c r="C39" t="s">
        <v>65</v>
      </c>
      <c r="D39">
        <v>93</v>
      </c>
      <c r="E39" t="s">
        <v>90</v>
      </c>
      <c r="F39" t="s">
        <v>21</v>
      </c>
      <c r="G39" t="s">
        <v>20</v>
      </c>
      <c r="H39" t="s">
        <v>20</v>
      </c>
      <c r="I39" t="s">
        <v>20</v>
      </c>
      <c r="J39" t="s">
        <v>20</v>
      </c>
      <c r="K39" t="s">
        <v>21</v>
      </c>
      <c r="L39" t="s">
        <v>20</v>
      </c>
      <c r="M39" t="s">
        <v>20</v>
      </c>
      <c r="N39" t="s">
        <v>21</v>
      </c>
      <c r="O39">
        <v>3</v>
      </c>
      <c r="P39" t="s">
        <v>23</v>
      </c>
    </row>
    <row r="40" spans="1:16">
      <c r="A40" t="s">
        <v>95</v>
      </c>
      <c r="B40" t="s">
        <v>81</v>
      </c>
      <c r="C40" t="s">
        <v>65</v>
      </c>
      <c r="D40">
        <v>221309</v>
      </c>
      <c r="E40" t="s">
        <v>90</v>
      </c>
      <c r="F40" t="s">
        <v>29</v>
      </c>
      <c r="G40" t="s">
        <v>29</v>
      </c>
      <c r="H40" t="s">
        <v>29</v>
      </c>
      <c r="I40" t="s">
        <v>29</v>
      </c>
      <c r="J40" t="s">
        <v>29</v>
      </c>
      <c r="K40" t="s">
        <v>29</v>
      </c>
      <c r="L40" t="s">
        <v>29</v>
      </c>
      <c r="M40" t="s">
        <v>29</v>
      </c>
      <c r="N40" t="s">
        <v>29</v>
      </c>
      <c r="O40">
        <v>5</v>
      </c>
      <c r="P40" t="s">
        <v>32</v>
      </c>
    </row>
    <row r="41" spans="1:16">
      <c r="A41" t="s">
        <v>96</v>
      </c>
      <c r="B41" t="s">
        <v>69</v>
      </c>
      <c r="C41" t="s">
        <v>65</v>
      </c>
      <c r="D41">
        <v>221307</v>
      </c>
      <c r="E41" t="s">
        <v>90</v>
      </c>
      <c r="F41" t="s">
        <v>20</v>
      </c>
      <c r="G41" t="s">
        <v>20</v>
      </c>
      <c r="H41" t="s">
        <v>20</v>
      </c>
      <c r="I41" t="s">
        <v>20</v>
      </c>
      <c r="J41" t="s">
        <v>20</v>
      </c>
      <c r="K41" t="s">
        <v>20</v>
      </c>
      <c r="L41" t="s">
        <v>20</v>
      </c>
      <c r="M41" t="s">
        <v>20</v>
      </c>
      <c r="N41" t="s">
        <v>20</v>
      </c>
      <c r="O41">
        <v>4</v>
      </c>
      <c r="P41" t="s">
        <v>26</v>
      </c>
    </row>
    <row r="42" spans="1:16">
      <c r="A42" t="s">
        <v>97</v>
      </c>
      <c r="B42" t="s">
        <v>71</v>
      </c>
      <c r="C42" t="s">
        <v>65</v>
      </c>
      <c r="D42">
        <v>12</v>
      </c>
      <c r="E42" t="s">
        <v>90</v>
      </c>
      <c r="F42" t="s">
        <v>22</v>
      </c>
      <c r="G42" t="s">
        <v>22</v>
      </c>
      <c r="H42" t="s">
        <v>20</v>
      </c>
      <c r="I42" t="s">
        <v>20</v>
      </c>
      <c r="J42" t="s">
        <v>20</v>
      </c>
      <c r="K42" t="s">
        <v>21</v>
      </c>
      <c r="L42" t="s">
        <v>20</v>
      </c>
      <c r="M42" t="s">
        <v>20</v>
      </c>
      <c r="N42" t="s">
        <v>20</v>
      </c>
      <c r="O42">
        <v>4</v>
      </c>
      <c r="P42" t="s">
        <v>26</v>
      </c>
    </row>
    <row r="43" spans="1:16">
      <c r="A43" t="s">
        <v>98</v>
      </c>
      <c r="B43" t="s">
        <v>73</v>
      </c>
      <c r="C43" t="s">
        <v>65</v>
      </c>
      <c r="D43">
        <v>221304</v>
      </c>
      <c r="E43" t="s">
        <v>90</v>
      </c>
      <c r="F43" t="s">
        <v>20</v>
      </c>
      <c r="G43" t="s">
        <v>20</v>
      </c>
      <c r="H43" t="s">
        <v>20</v>
      </c>
      <c r="I43" t="s">
        <v>20</v>
      </c>
      <c r="J43" t="s">
        <v>20</v>
      </c>
      <c r="K43" t="s">
        <v>20</v>
      </c>
      <c r="L43" t="s">
        <v>20</v>
      </c>
      <c r="M43" t="s">
        <v>20</v>
      </c>
      <c r="N43" t="s">
        <v>20</v>
      </c>
      <c r="O43">
        <v>5</v>
      </c>
      <c r="P43" t="s">
        <v>26</v>
      </c>
    </row>
    <row r="44" spans="1:16" ht="15.75" thickBot="1">
      <c r="A44" t="s">
        <v>99</v>
      </c>
      <c r="B44" t="s">
        <v>75</v>
      </c>
      <c r="C44" t="s">
        <v>65</v>
      </c>
      <c r="D44">
        <v>221294</v>
      </c>
      <c r="E44" t="s">
        <v>90</v>
      </c>
      <c r="F44" t="s">
        <v>20</v>
      </c>
      <c r="G44" t="s">
        <v>20</v>
      </c>
      <c r="H44" t="s">
        <v>20</v>
      </c>
      <c r="I44" t="s">
        <v>20</v>
      </c>
      <c r="J44" t="s">
        <v>20</v>
      </c>
      <c r="K44" t="s">
        <v>20</v>
      </c>
      <c r="L44" t="s">
        <v>20</v>
      </c>
      <c r="M44" t="s">
        <v>20</v>
      </c>
      <c r="N44" t="s">
        <v>20</v>
      </c>
      <c r="O44">
        <v>4</v>
      </c>
      <c r="P44" t="s">
        <v>32</v>
      </c>
    </row>
    <row r="45" spans="1:16">
      <c r="E45" s="5" t="s">
        <v>29</v>
      </c>
      <c r="F45" s="6">
        <f>COUNTIF(F41:F44,"Strongly Agree")</f>
        <v>0</v>
      </c>
      <c r="G45" s="6">
        <f t="shared" ref="G45:N45" si="10">COUNTIF(G41:G44,"Strongly Agree")</f>
        <v>0</v>
      </c>
      <c r="H45" s="6">
        <f t="shared" si="10"/>
        <v>0</v>
      </c>
      <c r="I45" s="6">
        <f t="shared" si="10"/>
        <v>0</v>
      </c>
      <c r="J45" s="6">
        <f t="shared" si="10"/>
        <v>0</v>
      </c>
      <c r="K45" s="6">
        <f t="shared" si="10"/>
        <v>0</v>
      </c>
      <c r="L45" s="6">
        <f t="shared" si="10"/>
        <v>0</v>
      </c>
      <c r="M45" s="6">
        <f t="shared" si="10"/>
        <v>0</v>
      </c>
      <c r="N45" s="7">
        <f t="shared" si="10"/>
        <v>0</v>
      </c>
      <c r="O45" s="2">
        <f>COUNTIF(O39:O44,"5")</f>
        <v>2</v>
      </c>
      <c r="P45" s="2">
        <f>COUNTIF(P39:P44,"Highly Satisfied")</f>
        <v>2</v>
      </c>
    </row>
    <row r="46" spans="1:16">
      <c r="E46" s="8" t="s">
        <v>20</v>
      </c>
      <c r="F46" s="2">
        <f>COUNTIF(F41:F44,"Agree")</f>
        <v>3</v>
      </c>
      <c r="G46" s="2">
        <f t="shared" ref="G46:N46" si="11">COUNTIF(G41:G44,"Agree")</f>
        <v>3</v>
      </c>
      <c r="H46" s="2">
        <f t="shared" si="11"/>
        <v>4</v>
      </c>
      <c r="I46" s="2">
        <f t="shared" si="11"/>
        <v>4</v>
      </c>
      <c r="J46" s="2">
        <f t="shared" si="11"/>
        <v>4</v>
      </c>
      <c r="K46" s="2">
        <f t="shared" si="11"/>
        <v>3</v>
      </c>
      <c r="L46" s="2">
        <f t="shared" si="11"/>
        <v>4</v>
      </c>
      <c r="M46" s="2">
        <f t="shared" si="11"/>
        <v>4</v>
      </c>
      <c r="N46" s="9">
        <f t="shared" si="11"/>
        <v>4</v>
      </c>
      <c r="O46" s="2">
        <f>COUNTIF(O39:O44,"4")</f>
        <v>3</v>
      </c>
      <c r="P46" s="2">
        <f>COUNTIF(P39:P44,"Satisfied")</f>
        <v>3</v>
      </c>
    </row>
    <row r="47" spans="1:16">
      <c r="E47" s="8" t="s">
        <v>21</v>
      </c>
      <c r="F47" s="2">
        <f>COUNTIF(F41:F44,"Not Agree &amp; Not Disagree")</f>
        <v>0</v>
      </c>
      <c r="G47" s="2">
        <f t="shared" ref="G47:N47" si="12">COUNTIF(G41:G44,"Not Agree &amp; Not Disagree")</f>
        <v>0</v>
      </c>
      <c r="H47" s="2">
        <f t="shared" si="12"/>
        <v>0</v>
      </c>
      <c r="I47" s="2">
        <f t="shared" si="12"/>
        <v>0</v>
      </c>
      <c r="J47" s="2">
        <f t="shared" si="12"/>
        <v>0</v>
      </c>
      <c r="K47" s="2">
        <f t="shared" si="12"/>
        <v>1</v>
      </c>
      <c r="L47" s="2">
        <f t="shared" si="12"/>
        <v>0</v>
      </c>
      <c r="M47" s="2">
        <f t="shared" si="12"/>
        <v>0</v>
      </c>
      <c r="N47" s="9">
        <f t="shared" si="12"/>
        <v>0</v>
      </c>
      <c r="O47" s="2">
        <f>COUNTIF(O39:O44,3)</f>
        <v>1</v>
      </c>
      <c r="P47" s="2">
        <f>COUNTIF(P39:P44,"Avarage")</f>
        <v>1</v>
      </c>
    </row>
    <row r="48" spans="1:16">
      <c r="E48" s="8" t="s">
        <v>22</v>
      </c>
      <c r="F48" s="2">
        <f>COUNTIF(F41:F44,"Disagree")</f>
        <v>1</v>
      </c>
      <c r="G48" s="2">
        <f t="shared" ref="G48:N48" si="13">COUNTIF(G41:G44,"Disagree")</f>
        <v>1</v>
      </c>
      <c r="H48" s="2">
        <f t="shared" si="13"/>
        <v>0</v>
      </c>
      <c r="I48" s="2">
        <f t="shared" si="13"/>
        <v>0</v>
      </c>
      <c r="J48" s="2">
        <f t="shared" si="13"/>
        <v>0</v>
      </c>
      <c r="K48" s="2">
        <f t="shared" si="13"/>
        <v>0</v>
      </c>
      <c r="L48" s="2">
        <f t="shared" si="13"/>
        <v>0</v>
      </c>
      <c r="M48" s="2">
        <f t="shared" si="13"/>
        <v>0</v>
      </c>
      <c r="N48" s="9">
        <f t="shared" si="13"/>
        <v>0</v>
      </c>
      <c r="O48" s="2">
        <f>COUNTIF(O39:O44,2)</f>
        <v>0</v>
      </c>
      <c r="P48" s="2">
        <f>COUNTIF(P39:P44,"Unsatisfied")</f>
        <v>0</v>
      </c>
    </row>
    <row r="49" spans="5:16" ht="15.75" thickBot="1">
      <c r="E49" s="10" t="s">
        <v>103</v>
      </c>
      <c r="F49" s="11">
        <f>COUNTIF(F41:F44,"Strongly Disagree")</f>
        <v>0</v>
      </c>
      <c r="G49" s="11">
        <f t="shared" ref="G49:N49" si="14">COUNTIF(G41:G44,"Strongly Disagree")</f>
        <v>0</v>
      </c>
      <c r="H49" s="11">
        <f t="shared" si="14"/>
        <v>0</v>
      </c>
      <c r="I49" s="11">
        <f t="shared" si="14"/>
        <v>0</v>
      </c>
      <c r="J49" s="11">
        <f t="shared" si="14"/>
        <v>0</v>
      </c>
      <c r="K49" s="11">
        <f t="shared" si="14"/>
        <v>0</v>
      </c>
      <c r="L49" s="11">
        <f t="shared" si="14"/>
        <v>0</v>
      </c>
      <c r="M49" s="11">
        <f t="shared" si="14"/>
        <v>0</v>
      </c>
      <c r="N49" s="12">
        <f t="shared" si="14"/>
        <v>0</v>
      </c>
      <c r="O49" s="2">
        <f>COUNTIF(O39:O44,1)</f>
        <v>0</v>
      </c>
      <c r="P49" s="2">
        <f>COUNTIF(P39:P44,"Highly Unsatisfied")</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P49"/>
  <sheetViews>
    <sheetView topLeftCell="A19" zoomScale="85" zoomScaleNormal="85" workbookViewId="0">
      <selection activeCell="O45" sqref="O45:P49"/>
    </sheetView>
  </sheetViews>
  <sheetFormatPr defaultRowHeight="15"/>
  <sheetData>
    <row r="1" spans="1:16" ht="44.25" customHeight="1">
      <c r="A1" s="13" t="s">
        <v>0</v>
      </c>
      <c r="B1" s="13" t="s">
        <v>1</v>
      </c>
      <c r="C1" s="13" t="s">
        <v>2</v>
      </c>
      <c r="D1" s="13" t="s">
        <v>3</v>
      </c>
      <c r="E1" s="13" t="s">
        <v>4</v>
      </c>
      <c r="F1" s="1" t="s">
        <v>113</v>
      </c>
      <c r="G1" s="1" t="s">
        <v>114</v>
      </c>
      <c r="H1" s="1" t="s">
        <v>115</v>
      </c>
      <c r="I1" s="1" t="s">
        <v>116</v>
      </c>
      <c r="J1" s="1" t="s">
        <v>117</v>
      </c>
      <c r="K1" s="1" t="s">
        <v>118</v>
      </c>
      <c r="L1" s="1" t="s">
        <v>119</v>
      </c>
      <c r="M1" s="1" t="s">
        <v>120</v>
      </c>
      <c r="N1" s="1" t="s">
        <v>121</v>
      </c>
      <c r="O1" s="1" t="s">
        <v>122</v>
      </c>
      <c r="P1" s="1" t="s">
        <v>123</v>
      </c>
    </row>
    <row r="2" spans="1:16">
      <c r="A2" t="s">
        <v>49</v>
      </c>
      <c r="B2" t="s">
        <v>17</v>
      </c>
      <c r="C2" t="s">
        <v>18</v>
      </c>
      <c r="D2">
        <v>92</v>
      </c>
      <c r="E2" t="s">
        <v>50</v>
      </c>
      <c r="F2" t="s">
        <v>21</v>
      </c>
      <c r="G2" t="s">
        <v>20</v>
      </c>
      <c r="H2" t="s">
        <v>21</v>
      </c>
      <c r="I2" t="s">
        <v>22</v>
      </c>
      <c r="J2" t="s">
        <v>21</v>
      </c>
      <c r="K2" t="s">
        <v>21</v>
      </c>
      <c r="L2" t="s">
        <v>22</v>
      </c>
      <c r="M2" t="s">
        <v>21</v>
      </c>
      <c r="N2" t="s">
        <v>21</v>
      </c>
      <c r="O2">
        <v>3</v>
      </c>
      <c r="P2" t="s">
        <v>23</v>
      </c>
    </row>
    <row r="3" spans="1:16">
      <c r="A3" t="s">
        <v>51</v>
      </c>
      <c r="B3" t="s">
        <v>25</v>
      </c>
      <c r="C3" t="s">
        <v>18</v>
      </c>
      <c r="D3">
        <v>221306</v>
      </c>
      <c r="E3" t="s">
        <v>50</v>
      </c>
      <c r="F3" t="s">
        <v>20</v>
      </c>
      <c r="G3" t="s">
        <v>20</v>
      </c>
      <c r="H3" t="s">
        <v>20</v>
      </c>
      <c r="I3" t="s">
        <v>20</v>
      </c>
      <c r="J3" t="s">
        <v>20</v>
      </c>
      <c r="K3" t="s">
        <v>20</v>
      </c>
      <c r="L3" t="s">
        <v>20</v>
      </c>
      <c r="M3" t="s">
        <v>20</v>
      </c>
      <c r="N3" t="s">
        <v>20</v>
      </c>
      <c r="O3">
        <v>4</v>
      </c>
      <c r="P3" t="s">
        <v>26</v>
      </c>
    </row>
    <row r="4" spans="1:16">
      <c r="A4" t="s">
        <v>52</v>
      </c>
      <c r="B4" t="s">
        <v>28</v>
      </c>
      <c r="C4" t="s">
        <v>18</v>
      </c>
      <c r="D4">
        <v>222195</v>
      </c>
      <c r="E4" t="s">
        <v>50</v>
      </c>
      <c r="F4" t="s">
        <v>20</v>
      </c>
      <c r="G4" t="s">
        <v>20</v>
      </c>
      <c r="H4" t="s">
        <v>20</v>
      </c>
      <c r="I4" t="s">
        <v>29</v>
      </c>
      <c r="J4" t="s">
        <v>20</v>
      </c>
      <c r="K4" t="s">
        <v>20</v>
      </c>
      <c r="L4" t="s">
        <v>20</v>
      </c>
      <c r="M4" t="s">
        <v>20</v>
      </c>
      <c r="N4" t="s">
        <v>20</v>
      </c>
      <c r="O4">
        <v>4</v>
      </c>
      <c r="P4" t="s">
        <v>23</v>
      </c>
    </row>
    <row r="5" spans="1:16" ht="15.75" thickBot="1">
      <c r="A5" t="s">
        <v>53</v>
      </c>
      <c r="B5" t="s">
        <v>31</v>
      </c>
      <c r="C5" t="s">
        <v>18</v>
      </c>
      <c r="D5">
        <v>221301</v>
      </c>
      <c r="E5" t="s">
        <v>50</v>
      </c>
      <c r="F5" t="s">
        <v>20</v>
      </c>
      <c r="G5" t="s">
        <v>20</v>
      </c>
      <c r="H5" t="s">
        <v>20</v>
      </c>
      <c r="I5" t="s">
        <v>20</v>
      </c>
      <c r="J5" t="s">
        <v>20</v>
      </c>
      <c r="K5" t="s">
        <v>20</v>
      </c>
      <c r="L5" t="s">
        <v>20</v>
      </c>
      <c r="M5" t="s">
        <v>20</v>
      </c>
      <c r="N5" t="s">
        <v>20</v>
      </c>
      <c r="O5">
        <v>4</v>
      </c>
      <c r="P5" t="s">
        <v>32</v>
      </c>
    </row>
    <row r="6" spans="1:16">
      <c r="E6" s="18" t="s">
        <v>29</v>
      </c>
      <c r="F6" s="21">
        <f>COUNTIF(F2:F5,"Strongly Agree")</f>
        <v>0</v>
      </c>
      <c r="G6" s="6">
        <f t="shared" ref="G6:N6" si="0">COUNTIF(G2:G5,"Strongly Agree")</f>
        <v>0</v>
      </c>
      <c r="H6" s="6">
        <f t="shared" si="0"/>
        <v>0</v>
      </c>
      <c r="I6" s="6">
        <f t="shared" si="0"/>
        <v>1</v>
      </c>
      <c r="J6" s="6">
        <f t="shared" si="0"/>
        <v>0</v>
      </c>
      <c r="K6" s="6">
        <f t="shared" si="0"/>
        <v>0</v>
      </c>
      <c r="L6" s="6">
        <f t="shared" si="0"/>
        <v>0</v>
      </c>
      <c r="M6" s="6">
        <f t="shared" si="0"/>
        <v>0</v>
      </c>
      <c r="N6" s="7">
        <f t="shared" si="0"/>
        <v>0</v>
      </c>
      <c r="O6" s="2">
        <f>COUNTIF(O2:O5,"5")</f>
        <v>0</v>
      </c>
      <c r="P6" s="2">
        <f>COUNTIF(P2:P5,"Highly Satisfied")</f>
        <v>1</v>
      </c>
    </row>
    <row r="7" spans="1:16">
      <c r="E7" s="18" t="s">
        <v>20</v>
      </c>
      <c r="F7" s="17">
        <f>COUNTIF(F2:F5,"Agree")</f>
        <v>3</v>
      </c>
      <c r="G7" s="2">
        <f t="shared" ref="G7:N7" si="1">COUNTIF(G2:G5,"Agree")</f>
        <v>4</v>
      </c>
      <c r="H7" s="2">
        <f t="shared" si="1"/>
        <v>3</v>
      </c>
      <c r="I7" s="2">
        <f t="shared" si="1"/>
        <v>2</v>
      </c>
      <c r="J7" s="2">
        <f t="shared" si="1"/>
        <v>3</v>
      </c>
      <c r="K7" s="2">
        <f t="shared" si="1"/>
        <v>3</v>
      </c>
      <c r="L7" s="2">
        <f t="shared" si="1"/>
        <v>3</v>
      </c>
      <c r="M7" s="2">
        <f t="shared" si="1"/>
        <v>3</v>
      </c>
      <c r="N7" s="9">
        <f t="shared" si="1"/>
        <v>3</v>
      </c>
      <c r="O7" s="2">
        <f>COUNTIF(O2:O5,"4")</f>
        <v>3</v>
      </c>
      <c r="P7" s="2">
        <f>COUNTIF(P2:P5,"Satisfied")</f>
        <v>1</v>
      </c>
    </row>
    <row r="8" spans="1:16">
      <c r="E8" s="18" t="s">
        <v>21</v>
      </c>
      <c r="F8" s="17">
        <f>COUNTIF(F2:F5,"Not Agree &amp; Not Disagree")</f>
        <v>1</v>
      </c>
      <c r="G8" s="2">
        <f t="shared" ref="G8:N8" si="2">COUNTIF(G2:G5,"Not Agree &amp; Not Disagree")</f>
        <v>0</v>
      </c>
      <c r="H8" s="2">
        <f t="shared" si="2"/>
        <v>1</v>
      </c>
      <c r="I8" s="2">
        <f t="shared" si="2"/>
        <v>0</v>
      </c>
      <c r="J8" s="2">
        <f t="shared" si="2"/>
        <v>1</v>
      </c>
      <c r="K8" s="2">
        <f t="shared" si="2"/>
        <v>1</v>
      </c>
      <c r="L8" s="2">
        <f t="shared" si="2"/>
        <v>0</v>
      </c>
      <c r="M8" s="2">
        <f t="shared" si="2"/>
        <v>1</v>
      </c>
      <c r="N8" s="9">
        <f t="shared" si="2"/>
        <v>1</v>
      </c>
      <c r="O8" s="2">
        <f>COUNTIF(O2:O5,3)</f>
        <v>1</v>
      </c>
      <c r="P8" s="2">
        <f>COUNTIF(P2:P5,"Avarage")</f>
        <v>2</v>
      </c>
    </row>
    <row r="9" spans="1:16">
      <c r="E9" s="18" t="s">
        <v>22</v>
      </c>
      <c r="F9" s="17">
        <f>COUNTIF(F2:F5,"Disagree")</f>
        <v>0</v>
      </c>
      <c r="G9" s="2">
        <f t="shared" ref="G9:N9" si="3">COUNTIF(G2:G5,"Disagree")</f>
        <v>0</v>
      </c>
      <c r="H9" s="2">
        <f t="shared" si="3"/>
        <v>0</v>
      </c>
      <c r="I9" s="2">
        <f t="shared" si="3"/>
        <v>1</v>
      </c>
      <c r="J9" s="2">
        <f t="shared" si="3"/>
        <v>0</v>
      </c>
      <c r="K9" s="2">
        <f t="shared" si="3"/>
        <v>0</v>
      </c>
      <c r="L9" s="2">
        <f t="shared" si="3"/>
        <v>1</v>
      </c>
      <c r="M9" s="2">
        <f t="shared" si="3"/>
        <v>0</v>
      </c>
      <c r="N9" s="9">
        <f t="shared" si="3"/>
        <v>0</v>
      </c>
      <c r="O9" s="2">
        <f>COUNTIF(O2:O5,2)</f>
        <v>0</v>
      </c>
      <c r="P9" s="2">
        <f>COUNTIF(P2:P5,"Unsatisfied")</f>
        <v>0</v>
      </c>
    </row>
    <row r="10" spans="1:16" ht="15.75" thickBot="1">
      <c r="E10" s="18" t="s">
        <v>103</v>
      </c>
      <c r="F10" s="22">
        <f>COUNTIF(F2:F5,"Strongly Disagree")</f>
        <v>0</v>
      </c>
      <c r="G10" s="11">
        <f t="shared" ref="G10:N10" si="4">COUNTIF(G2:G5,"Strongly Disagree")</f>
        <v>0</v>
      </c>
      <c r="H10" s="11">
        <f t="shared" si="4"/>
        <v>0</v>
      </c>
      <c r="I10" s="11">
        <f t="shared" si="4"/>
        <v>0</v>
      </c>
      <c r="J10" s="11">
        <f t="shared" si="4"/>
        <v>0</v>
      </c>
      <c r="K10" s="11">
        <f t="shared" si="4"/>
        <v>0</v>
      </c>
      <c r="L10" s="11">
        <f t="shared" si="4"/>
        <v>0</v>
      </c>
      <c r="M10" s="11">
        <f t="shared" si="4"/>
        <v>0</v>
      </c>
      <c r="N10" s="12">
        <f t="shared" si="4"/>
        <v>0</v>
      </c>
      <c r="O10" s="2">
        <f>COUNTIF(O2:O5,1)</f>
        <v>0</v>
      </c>
      <c r="P10" s="2">
        <f>COUNTIF(P2:P5,"Highly Unsatisfied")</f>
        <v>0</v>
      </c>
    </row>
    <row r="19" spans="1:16" ht="29.25" customHeight="1">
      <c r="A19" s="13" t="s">
        <v>0</v>
      </c>
      <c r="B19" s="13" t="s">
        <v>1</v>
      </c>
      <c r="C19" s="13" t="s">
        <v>2</v>
      </c>
      <c r="D19" s="13" t="s">
        <v>3</v>
      </c>
      <c r="E19" s="13" t="s">
        <v>4</v>
      </c>
      <c r="F19" s="1" t="s">
        <v>113</v>
      </c>
      <c r="G19" s="1" t="s">
        <v>114</v>
      </c>
      <c r="H19" s="1" t="s">
        <v>115</v>
      </c>
      <c r="I19" s="1" t="s">
        <v>116</v>
      </c>
      <c r="J19" s="1" t="s">
        <v>117</v>
      </c>
      <c r="K19" s="1" t="s">
        <v>118</v>
      </c>
      <c r="L19" s="1" t="s">
        <v>119</v>
      </c>
      <c r="M19" s="1" t="s">
        <v>120</v>
      </c>
      <c r="N19" s="1" t="s">
        <v>121</v>
      </c>
      <c r="O19" s="1" t="s">
        <v>122</v>
      </c>
      <c r="P19" s="1" t="s">
        <v>123</v>
      </c>
    </row>
    <row r="20" spans="1:16">
      <c r="A20" t="s">
        <v>100</v>
      </c>
      <c r="B20" t="s">
        <v>35</v>
      </c>
      <c r="C20" t="s">
        <v>55</v>
      </c>
      <c r="D20">
        <v>220245</v>
      </c>
      <c r="E20" t="s">
        <v>101</v>
      </c>
      <c r="F20" t="s">
        <v>22</v>
      </c>
      <c r="G20" t="s">
        <v>102</v>
      </c>
      <c r="H20" t="s">
        <v>20</v>
      </c>
      <c r="I20" t="s">
        <v>103</v>
      </c>
      <c r="J20" t="s">
        <v>103</v>
      </c>
      <c r="K20" t="s">
        <v>22</v>
      </c>
      <c r="L20" t="s">
        <v>21</v>
      </c>
      <c r="M20" t="s">
        <v>20</v>
      </c>
      <c r="N20" t="s">
        <v>22</v>
      </c>
      <c r="O20">
        <v>3</v>
      </c>
      <c r="P20" t="s">
        <v>33</v>
      </c>
    </row>
    <row r="21" spans="1:16">
      <c r="A21" t="s">
        <v>104</v>
      </c>
      <c r="B21" t="s">
        <v>58</v>
      </c>
      <c r="C21" t="s">
        <v>55</v>
      </c>
      <c r="D21">
        <v>220253</v>
      </c>
      <c r="E21" t="s">
        <v>101</v>
      </c>
      <c r="F21" t="s">
        <v>20</v>
      </c>
      <c r="G21" t="s">
        <v>20</v>
      </c>
      <c r="H21" t="s">
        <v>20</v>
      </c>
      <c r="I21" t="s">
        <v>20</v>
      </c>
      <c r="J21" t="s">
        <v>20</v>
      </c>
      <c r="K21" t="s">
        <v>20</v>
      </c>
      <c r="L21" t="s">
        <v>20</v>
      </c>
      <c r="M21" t="s">
        <v>20</v>
      </c>
      <c r="N21" t="s">
        <v>21</v>
      </c>
      <c r="O21">
        <v>4</v>
      </c>
      <c r="P21" t="s">
        <v>26</v>
      </c>
    </row>
    <row r="22" spans="1:16">
      <c r="A22" t="s">
        <v>105</v>
      </c>
      <c r="B22" t="s">
        <v>60</v>
      </c>
      <c r="C22" t="s">
        <v>55</v>
      </c>
      <c r="E22" t="s">
        <v>101</v>
      </c>
      <c r="F22" t="s">
        <v>20</v>
      </c>
      <c r="G22" t="s">
        <v>20</v>
      </c>
      <c r="H22" t="s">
        <v>21</v>
      </c>
      <c r="I22" t="s">
        <v>20</v>
      </c>
      <c r="J22" t="s">
        <v>20</v>
      </c>
      <c r="K22" t="s">
        <v>20</v>
      </c>
      <c r="L22" t="s">
        <v>20</v>
      </c>
      <c r="M22" t="s">
        <v>29</v>
      </c>
      <c r="N22" t="s">
        <v>21</v>
      </c>
      <c r="O22">
        <v>4</v>
      </c>
      <c r="P22" t="s">
        <v>26</v>
      </c>
    </row>
    <row r="23" spans="1:16">
      <c r="A23" t="s">
        <v>106</v>
      </c>
      <c r="B23" t="s">
        <v>60</v>
      </c>
      <c r="C23" t="s">
        <v>55</v>
      </c>
      <c r="D23">
        <v>220246</v>
      </c>
      <c r="E23" t="s">
        <v>101</v>
      </c>
      <c r="F23" t="s">
        <v>21</v>
      </c>
      <c r="G23" t="s">
        <v>20</v>
      </c>
      <c r="H23" t="s">
        <v>20</v>
      </c>
      <c r="I23" t="s">
        <v>29</v>
      </c>
      <c r="J23" t="s">
        <v>20</v>
      </c>
      <c r="K23" t="s">
        <v>20</v>
      </c>
      <c r="L23" t="s">
        <v>20</v>
      </c>
      <c r="M23" t="s">
        <v>20</v>
      </c>
      <c r="N23" t="s">
        <v>21</v>
      </c>
      <c r="O23">
        <v>4</v>
      </c>
      <c r="P23" t="s">
        <v>26</v>
      </c>
    </row>
    <row r="24" spans="1:16" ht="15.75" thickBot="1">
      <c r="A24" t="s">
        <v>107</v>
      </c>
      <c r="B24" t="s">
        <v>62</v>
      </c>
      <c r="C24" t="s">
        <v>55</v>
      </c>
      <c r="D24">
        <v>220249</v>
      </c>
      <c r="E24" t="s">
        <v>101</v>
      </c>
      <c r="F24" t="s">
        <v>21</v>
      </c>
      <c r="G24" t="s">
        <v>102</v>
      </c>
      <c r="H24" t="s">
        <v>29</v>
      </c>
      <c r="I24" t="s">
        <v>21</v>
      </c>
      <c r="J24" t="s">
        <v>21</v>
      </c>
      <c r="K24" t="s">
        <v>21</v>
      </c>
      <c r="L24" t="s">
        <v>21</v>
      </c>
      <c r="M24" t="s">
        <v>21</v>
      </c>
      <c r="N24" t="s">
        <v>21</v>
      </c>
      <c r="O24">
        <v>4</v>
      </c>
      <c r="P24" t="s">
        <v>23</v>
      </c>
    </row>
    <row r="25" spans="1:16">
      <c r="E25" s="5" t="s">
        <v>29</v>
      </c>
      <c r="F25" s="6">
        <f>COUNTIF(F21:F24,"Strongly Agree")</f>
        <v>0</v>
      </c>
      <c r="G25" s="6">
        <f t="shared" ref="G25:N25" si="5">COUNTIF(G21:G24,"Strongly Agree")</f>
        <v>0</v>
      </c>
      <c r="H25" s="6">
        <f t="shared" si="5"/>
        <v>1</v>
      </c>
      <c r="I25" s="6">
        <f t="shared" si="5"/>
        <v>1</v>
      </c>
      <c r="J25" s="6">
        <f t="shared" si="5"/>
        <v>0</v>
      </c>
      <c r="K25" s="6">
        <f t="shared" si="5"/>
        <v>0</v>
      </c>
      <c r="L25" s="6">
        <f t="shared" si="5"/>
        <v>0</v>
      </c>
      <c r="M25" s="6">
        <f t="shared" si="5"/>
        <v>1</v>
      </c>
      <c r="N25" s="7">
        <f t="shared" si="5"/>
        <v>0</v>
      </c>
      <c r="O25" s="2">
        <f>COUNTIF(O20:O24,"5")</f>
        <v>0</v>
      </c>
      <c r="P25" s="2">
        <f>COUNTIF(P20:P24,"Highly Satisfied")</f>
        <v>0</v>
      </c>
    </row>
    <row r="26" spans="1:16">
      <c r="E26" s="8" t="s">
        <v>20</v>
      </c>
      <c r="F26" s="2">
        <f>COUNTIF(F21:F24,"Agree")</f>
        <v>2</v>
      </c>
      <c r="G26" s="2">
        <f t="shared" ref="G26:N26" si="6">COUNTIF(G21:G24,"Agree")</f>
        <v>3</v>
      </c>
      <c r="H26" s="2">
        <f t="shared" si="6"/>
        <v>2</v>
      </c>
      <c r="I26" s="2">
        <f t="shared" si="6"/>
        <v>2</v>
      </c>
      <c r="J26" s="2">
        <f t="shared" si="6"/>
        <v>3</v>
      </c>
      <c r="K26" s="2">
        <f t="shared" si="6"/>
        <v>3</v>
      </c>
      <c r="L26" s="2">
        <f t="shared" si="6"/>
        <v>3</v>
      </c>
      <c r="M26" s="2">
        <f t="shared" si="6"/>
        <v>2</v>
      </c>
      <c r="N26" s="9">
        <f t="shared" si="6"/>
        <v>0</v>
      </c>
      <c r="O26" s="2">
        <f>COUNTIF(O20:O24,"4")</f>
        <v>4</v>
      </c>
      <c r="P26" s="2">
        <f>COUNTIF(P20:P24,"Satisfied")</f>
        <v>3</v>
      </c>
    </row>
    <row r="27" spans="1:16">
      <c r="E27" s="8" t="s">
        <v>21</v>
      </c>
      <c r="F27" s="2">
        <f>COUNTIF(F21:F24,"Not Agree &amp; Not Disagree")</f>
        <v>2</v>
      </c>
      <c r="G27" s="2">
        <f t="shared" ref="G27:N27" si="7">COUNTIF(G21:G24,"Not Agree &amp; Not Disagree")</f>
        <v>0</v>
      </c>
      <c r="H27" s="2">
        <f t="shared" si="7"/>
        <v>1</v>
      </c>
      <c r="I27" s="2">
        <f t="shared" si="7"/>
        <v>1</v>
      </c>
      <c r="J27" s="2">
        <f t="shared" si="7"/>
        <v>1</v>
      </c>
      <c r="K27" s="2">
        <f t="shared" si="7"/>
        <v>1</v>
      </c>
      <c r="L27" s="2">
        <f t="shared" si="7"/>
        <v>1</v>
      </c>
      <c r="M27" s="2">
        <f t="shared" si="7"/>
        <v>1</v>
      </c>
      <c r="N27" s="9">
        <f t="shared" si="7"/>
        <v>4</v>
      </c>
      <c r="O27" s="2">
        <f>COUNTIF(O20:O24,3)</f>
        <v>1</v>
      </c>
      <c r="P27" s="2">
        <f>COUNTIF(P20:P24,"Avarage")</f>
        <v>1</v>
      </c>
    </row>
    <row r="28" spans="1:16">
      <c r="E28" s="8" t="s">
        <v>22</v>
      </c>
      <c r="F28" s="2">
        <f>COUNTIF(F21:F24,"Disagree")</f>
        <v>0</v>
      </c>
      <c r="G28" s="2">
        <f t="shared" ref="G28:N28" si="8">COUNTIF(G21:G24,"Disagree")</f>
        <v>0</v>
      </c>
      <c r="H28" s="2">
        <f t="shared" si="8"/>
        <v>0</v>
      </c>
      <c r="I28" s="2">
        <f t="shared" si="8"/>
        <v>0</v>
      </c>
      <c r="J28" s="2">
        <f t="shared" si="8"/>
        <v>0</v>
      </c>
      <c r="K28" s="2">
        <f t="shared" si="8"/>
        <v>0</v>
      </c>
      <c r="L28" s="2">
        <f t="shared" si="8"/>
        <v>0</v>
      </c>
      <c r="M28" s="2">
        <f t="shared" si="8"/>
        <v>0</v>
      </c>
      <c r="N28" s="9">
        <f t="shared" si="8"/>
        <v>0</v>
      </c>
      <c r="O28" s="2">
        <f>COUNTIF(O20:O24,2)</f>
        <v>0</v>
      </c>
      <c r="P28" s="2">
        <f>COUNTIF(P20:P24,"Unsatisfied")</f>
        <v>0</v>
      </c>
    </row>
    <row r="29" spans="1:16" ht="15.75" thickBot="1">
      <c r="E29" s="10" t="s">
        <v>103</v>
      </c>
      <c r="F29" s="11">
        <f>COUNTIF(F21:F24,"Strongly Disagree")</f>
        <v>0</v>
      </c>
      <c r="G29" s="11">
        <f t="shared" ref="G29:N29" si="9">COUNTIF(G21:G24,"Strongly Disagree")</f>
        <v>0</v>
      </c>
      <c r="H29" s="11">
        <f t="shared" si="9"/>
        <v>0</v>
      </c>
      <c r="I29" s="11">
        <f t="shared" si="9"/>
        <v>0</v>
      </c>
      <c r="J29" s="11">
        <f t="shared" si="9"/>
        <v>0</v>
      </c>
      <c r="K29" s="11">
        <f t="shared" si="9"/>
        <v>0</v>
      </c>
      <c r="L29" s="11">
        <f t="shared" si="9"/>
        <v>0</v>
      </c>
      <c r="M29" s="11">
        <f t="shared" si="9"/>
        <v>0</v>
      </c>
      <c r="N29" s="12">
        <f t="shared" si="9"/>
        <v>0</v>
      </c>
      <c r="O29" s="2">
        <f>COUNTIF(O20:O24,1)</f>
        <v>0</v>
      </c>
      <c r="P29" s="2">
        <f>COUNTIF(P20:P24,"Highly Unsatisfied")</f>
        <v>0</v>
      </c>
    </row>
    <row r="39" spans="1:16" ht="66" customHeight="1">
      <c r="A39" s="13" t="s">
        <v>0</v>
      </c>
      <c r="B39" s="13" t="s">
        <v>1</v>
      </c>
      <c r="C39" s="13" t="s">
        <v>2</v>
      </c>
      <c r="D39" s="13" t="s">
        <v>3</v>
      </c>
      <c r="E39" s="13" t="s">
        <v>4</v>
      </c>
      <c r="F39" s="1" t="s">
        <v>113</v>
      </c>
      <c r="G39" s="1" t="s">
        <v>114</v>
      </c>
      <c r="H39" s="1" t="s">
        <v>115</v>
      </c>
      <c r="I39" s="1" t="s">
        <v>116</v>
      </c>
      <c r="J39" s="1" t="s">
        <v>117</v>
      </c>
      <c r="K39" s="1" t="s">
        <v>118</v>
      </c>
      <c r="L39" s="1" t="s">
        <v>119</v>
      </c>
      <c r="M39" s="1" t="s">
        <v>120</v>
      </c>
      <c r="N39" s="1" t="s">
        <v>121</v>
      </c>
      <c r="O39" s="1" t="s">
        <v>122</v>
      </c>
      <c r="P39" s="1" t="s">
        <v>123</v>
      </c>
    </row>
    <row r="40" spans="1:16">
      <c r="A40" t="s">
        <v>108</v>
      </c>
      <c r="B40" t="s">
        <v>81</v>
      </c>
      <c r="C40" t="s">
        <v>65</v>
      </c>
      <c r="D40">
        <v>221309</v>
      </c>
      <c r="E40" t="s">
        <v>101</v>
      </c>
      <c r="F40" t="s">
        <v>20</v>
      </c>
      <c r="G40" t="s">
        <v>20</v>
      </c>
      <c r="H40" t="s">
        <v>20</v>
      </c>
      <c r="I40" t="s">
        <v>20</v>
      </c>
      <c r="J40" t="s">
        <v>20</v>
      </c>
      <c r="K40" t="s">
        <v>29</v>
      </c>
      <c r="L40" t="s">
        <v>20</v>
      </c>
      <c r="M40" t="s">
        <v>20</v>
      </c>
      <c r="N40" t="s">
        <v>20</v>
      </c>
      <c r="O40">
        <v>4</v>
      </c>
      <c r="P40" t="s">
        <v>26</v>
      </c>
    </row>
    <row r="41" spans="1:16">
      <c r="A41" t="s">
        <v>109</v>
      </c>
      <c r="B41" t="s">
        <v>69</v>
      </c>
      <c r="C41" t="s">
        <v>65</v>
      </c>
      <c r="D41">
        <v>221307</v>
      </c>
      <c r="E41" t="s">
        <v>101</v>
      </c>
      <c r="F41" t="s">
        <v>20</v>
      </c>
      <c r="G41" t="s">
        <v>20</v>
      </c>
      <c r="H41" t="s">
        <v>20</v>
      </c>
      <c r="I41" t="s">
        <v>20</v>
      </c>
      <c r="J41" t="s">
        <v>20</v>
      </c>
      <c r="K41" t="s">
        <v>20</v>
      </c>
      <c r="L41" t="s">
        <v>20</v>
      </c>
      <c r="M41" t="s">
        <v>20</v>
      </c>
      <c r="N41" t="s">
        <v>20</v>
      </c>
      <c r="O41">
        <v>4</v>
      </c>
      <c r="P41" t="s">
        <v>26</v>
      </c>
    </row>
    <row r="42" spans="1:16">
      <c r="A42" t="s">
        <v>110</v>
      </c>
      <c r="B42" t="s">
        <v>71</v>
      </c>
      <c r="C42" t="s">
        <v>65</v>
      </c>
      <c r="D42">
        <v>12</v>
      </c>
      <c r="E42" t="s">
        <v>101</v>
      </c>
      <c r="F42" t="s">
        <v>21</v>
      </c>
      <c r="G42" t="s">
        <v>22</v>
      </c>
      <c r="H42" t="s">
        <v>22</v>
      </c>
      <c r="I42" t="s">
        <v>21</v>
      </c>
      <c r="J42" t="s">
        <v>20</v>
      </c>
      <c r="K42" t="s">
        <v>22</v>
      </c>
      <c r="L42" t="s">
        <v>21</v>
      </c>
      <c r="M42" t="s">
        <v>22</v>
      </c>
      <c r="N42" t="s">
        <v>20</v>
      </c>
      <c r="O42">
        <v>2</v>
      </c>
      <c r="P42" t="s">
        <v>33</v>
      </c>
    </row>
    <row r="43" spans="1:16">
      <c r="A43" t="s">
        <v>111</v>
      </c>
      <c r="B43" t="s">
        <v>73</v>
      </c>
      <c r="C43" t="s">
        <v>65</v>
      </c>
      <c r="D43">
        <v>221304</v>
      </c>
      <c r="E43" t="s">
        <v>101</v>
      </c>
      <c r="F43" t="s">
        <v>20</v>
      </c>
      <c r="G43" t="s">
        <v>20</v>
      </c>
      <c r="H43" t="s">
        <v>20</v>
      </c>
      <c r="I43" t="s">
        <v>20</v>
      </c>
      <c r="J43" t="s">
        <v>20</v>
      </c>
      <c r="K43" t="s">
        <v>20</v>
      </c>
      <c r="L43" t="s">
        <v>20</v>
      </c>
      <c r="M43" t="s">
        <v>20</v>
      </c>
      <c r="N43" t="s">
        <v>20</v>
      </c>
      <c r="O43">
        <v>5</v>
      </c>
      <c r="P43" t="s">
        <v>26</v>
      </c>
    </row>
    <row r="44" spans="1:16" ht="15.75" thickBot="1">
      <c r="A44" t="s">
        <v>112</v>
      </c>
      <c r="B44" t="s">
        <v>75</v>
      </c>
      <c r="C44" t="s">
        <v>65</v>
      </c>
      <c r="D44">
        <v>221294</v>
      </c>
      <c r="E44" t="s">
        <v>101</v>
      </c>
      <c r="F44" t="s">
        <v>20</v>
      </c>
      <c r="G44" t="s">
        <v>20</v>
      </c>
      <c r="H44" t="s">
        <v>20</v>
      </c>
      <c r="I44" t="s">
        <v>20</v>
      </c>
      <c r="J44" t="s">
        <v>20</v>
      </c>
      <c r="K44" t="s">
        <v>20</v>
      </c>
      <c r="L44" t="s">
        <v>20</v>
      </c>
      <c r="M44" t="s">
        <v>20</v>
      </c>
      <c r="N44" t="s">
        <v>20</v>
      </c>
      <c r="O44">
        <v>4</v>
      </c>
      <c r="P44" t="s">
        <v>32</v>
      </c>
    </row>
    <row r="45" spans="1:16">
      <c r="E45" s="5" t="s">
        <v>29</v>
      </c>
      <c r="F45" s="6">
        <f>COUNTIF(F41:F44,"Strongly Agree")</f>
        <v>0</v>
      </c>
      <c r="G45" s="6">
        <f t="shared" ref="G45:N45" si="10">COUNTIF(G41:G44,"Strongly Agree")</f>
        <v>0</v>
      </c>
      <c r="H45" s="6">
        <f t="shared" si="10"/>
        <v>0</v>
      </c>
      <c r="I45" s="6">
        <f t="shared" si="10"/>
        <v>0</v>
      </c>
      <c r="J45" s="6">
        <f t="shared" si="10"/>
        <v>0</v>
      </c>
      <c r="K45" s="6">
        <f t="shared" si="10"/>
        <v>0</v>
      </c>
      <c r="L45" s="6">
        <f t="shared" si="10"/>
        <v>0</v>
      </c>
      <c r="M45" s="6">
        <f t="shared" si="10"/>
        <v>0</v>
      </c>
      <c r="N45" s="7">
        <f t="shared" si="10"/>
        <v>0</v>
      </c>
      <c r="O45" s="2">
        <f>COUNTIF(O39:O44,"5")</f>
        <v>1</v>
      </c>
      <c r="P45" s="2">
        <f>COUNTIF(P40:P44,"Highly Satisfied")</f>
        <v>1</v>
      </c>
    </row>
    <row r="46" spans="1:16">
      <c r="E46" s="8" t="s">
        <v>20</v>
      </c>
      <c r="F46" s="2">
        <f>COUNTIF(F41:F44,"Agree")</f>
        <v>3</v>
      </c>
      <c r="G46" s="2">
        <f t="shared" ref="G46:N46" si="11">COUNTIF(G41:G44,"Agree")</f>
        <v>3</v>
      </c>
      <c r="H46" s="2">
        <f t="shared" si="11"/>
        <v>3</v>
      </c>
      <c r="I46" s="2">
        <f t="shared" si="11"/>
        <v>3</v>
      </c>
      <c r="J46" s="2">
        <f t="shared" si="11"/>
        <v>4</v>
      </c>
      <c r="K46" s="2">
        <f t="shared" si="11"/>
        <v>3</v>
      </c>
      <c r="L46" s="2">
        <f t="shared" si="11"/>
        <v>3</v>
      </c>
      <c r="M46" s="2">
        <f t="shared" si="11"/>
        <v>3</v>
      </c>
      <c r="N46" s="9">
        <f t="shared" si="11"/>
        <v>4</v>
      </c>
      <c r="O46" s="2">
        <f>COUNTIF(O39:O44,"4")</f>
        <v>3</v>
      </c>
      <c r="P46" s="2">
        <f>COUNTIF(P40:P44,"Satisfied")</f>
        <v>3</v>
      </c>
    </row>
    <row r="47" spans="1:16">
      <c r="E47" s="8" t="s">
        <v>21</v>
      </c>
      <c r="F47" s="2">
        <f>COUNTIF(F41:F44,"Not Agree &amp; Not Disagree")</f>
        <v>1</v>
      </c>
      <c r="G47" s="2">
        <f t="shared" ref="G47:N47" si="12">COUNTIF(G41:G44,"Not Agree &amp; Not Disagree")</f>
        <v>0</v>
      </c>
      <c r="H47" s="2">
        <f t="shared" si="12"/>
        <v>0</v>
      </c>
      <c r="I47" s="2">
        <f t="shared" si="12"/>
        <v>1</v>
      </c>
      <c r="J47" s="2">
        <f t="shared" si="12"/>
        <v>0</v>
      </c>
      <c r="K47" s="2">
        <f t="shared" si="12"/>
        <v>0</v>
      </c>
      <c r="L47" s="2">
        <f t="shared" si="12"/>
        <v>1</v>
      </c>
      <c r="M47" s="2">
        <f t="shared" si="12"/>
        <v>0</v>
      </c>
      <c r="N47" s="9">
        <f t="shared" si="12"/>
        <v>0</v>
      </c>
      <c r="O47" s="2">
        <f>COUNTIF(O39:O44,3)</f>
        <v>0</v>
      </c>
      <c r="P47" s="2">
        <f>COUNTIF(P40:P44,"Avarage")</f>
        <v>0</v>
      </c>
    </row>
    <row r="48" spans="1:16">
      <c r="E48" s="8" t="s">
        <v>22</v>
      </c>
      <c r="F48" s="2">
        <f>COUNTIF(F41:F44,"Disagree")</f>
        <v>0</v>
      </c>
      <c r="G48" s="2">
        <f t="shared" ref="G48:N48" si="13">COUNTIF(G41:G44,"Disagree")</f>
        <v>1</v>
      </c>
      <c r="H48" s="2">
        <f t="shared" si="13"/>
        <v>1</v>
      </c>
      <c r="I48" s="2">
        <f t="shared" si="13"/>
        <v>0</v>
      </c>
      <c r="J48" s="2">
        <f t="shared" si="13"/>
        <v>0</v>
      </c>
      <c r="K48" s="2">
        <f t="shared" si="13"/>
        <v>1</v>
      </c>
      <c r="L48" s="2">
        <f t="shared" si="13"/>
        <v>0</v>
      </c>
      <c r="M48" s="2">
        <f t="shared" si="13"/>
        <v>1</v>
      </c>
      <c r="N48" s="9">
        <f t="shared" si="13"/>
        <v>0</v>
      </c>
      <c r="O48" s="2">
        <f>COUNTIF(O39:O44,2)</f>
        <v>1</v>
      </c>
      <c r="P48" s="2">
        <f>COUNTIF(P40:P44,"Dissatisfied")</f>
        <v>1</v>
      </c>
    </row>
    <row r="49" spans="5:16" ht="15.75" thickBot="1">
      <c r="E49" s="10" t="s">
        <v>103</v>
      </c>
      <c r="F49" s="11">
        <f>COUNTIF(F41:F44,"Strongly Disagree")</f>
        <v>0</v>
      </c>
      <c r="G49" s="11">
        <f t="shared" ref="G49:N49" si="14">COUNTIF(G41:G44,"Strongly Disagree")</f>
        <v>0</v>
      </c>
      <c r="H49" s="11">
        <f t="shared" si="14"/>
        <v>0</v>
      </c>
      <c r="I49" s="11">
        <f t="shared" si="14"/>
        <v>0</v>
      </c>
      <c r="J49" s="11">
        <f t="shared" si="14"/>
        <v>0</v>
      </c>
      <c r="K49" s="11">
        <f t="shared" si="14"/>
        <v>0</v>
      </c>
      <c r="L49" s="11">
        <f t="shared" si="14"/>
        <v>0</v>
      </c>
      <c r="M49" s="11">
        <f t="shared" si="14"/>
        <v>0</v>
      </c>
      <c r="N49" s="12">
        <f t="shared" si="14"/>
        <v>0</v>
      </c>
      <c r="O49" s="2">
        <f>COUNTIF(O39:O44,1)</f>
        <v>0</v>
      </c>
      <c r="P49" s="2">
        <f>COUNTIF(P40:P44,"Highly Unsatisfied")</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5</vt:i4>
      </vt:variant>
    </vt:vector>
  </HeadingPairs>
  <TitlesOfParts>
    <vt:vector size="5" baseType="lpstr">
      <vt:lpstr>M.com feedback 22-23</vt:lpstr>
      <vt:lpstr>Dr. Dharmendra Singh</vt:lpstr>
      <vt:lpstr>Dr. Devdutt Sharma</vt:lpstr>
      <vt:lpstr>Ku. Pooja Khandelwal</vt:lpstr>
      <vt:lpstr> Smt. Anita Thakur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 dondi</dc:creator>
  <cp:lastModifiedBy>ITI</cp:lastModifiedBy>
  <dcterms:created xsi:type="dcterms:W3CDTF">2024-03-12T09:58:10Z</dcterms:created>
  <dcterms:modified xsi:type="dcterms:W3CDTF">2024-03-27T16:11:33Z</dcterms:modified>
</cp:coreProperties>
</file>